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9030" activeTab="0"/>
  </bookViews>
  <sheets>
    <sheet name="Calculator" sheetId="1" r:id="rId1"/>
    <sheet name="Lens chart" sheetId="2" r:id="rId2"/>
  </sheets>
  <definedNames>
    <definedName name="_xlnm.Print_Area" localSheetId="0">'Calculator'!$A$1:$R$29</definedName>
    <definedName name="_xlnm.Print_Area" localSheetId="1">'Lens chart'!$A$1:$T$69</definedName>
  </definedNames>
  <calcPr fullCalcOnLoad="1"/>
</workbook>
</file>

<file path=xl/sharedStrings.xml><?xml version="1.0" encoding="utf-8"?>
<sst xmlns="http://schemas.openxmlformats.org/spreadsheetml/2006/main" count="106" uniqueCount="41">
  <si>
    <t xml:space="preserve">        A1 Throw Distance(4:3 Screen)</t>
  </si>
  <si>
    <t>Focus Distance [mm]</t>
  </si>
  <si>
    <t>Display Angle θ°</t>
  </si>
  <si>
    <t>H x V</t>
  </si>
  <si>
    <t>Y = K1*X + K2</t>
  </si>
  <si>
    <t>A</t>
  </si>
  <si>
    <r>
      <t>Difference ±8</t>
    </r>
    <r>
      <rPr>
        <b/>
        <sz val="14"/>
        <rFont val="ＭＳ Ｐゴシック"/>
        <family val="3"/>
      </rPr>
      <t>％</t>
    </r>
  </si>
  <si>
    <t xml:space="preserve">      A1 Throw Distance(16:9 Screen)</t>
  </si>
  <si>
    <t>Screen Size</t>
  </si>
  <si>
    <t>K1</t>
  </si>
  <si>
    <t>K2</t>
  </si>
  <si>
    <t>Screen size</t>
  </si>
  <si>
    <t>a1</t>
  </si>
  <si>
    <t>a2</t>
  </si>
  <si>
    <t>b1</t>
  </si>
  <si>
    <t>b2</t>
  </si>
  <si>
    <t>[inch]</t>
  </si>
  <si>
    <t>[m]</t>
  </si>
  <si>
    <t>[cm]</t>
  </si>
  <si>
    <t>F value</t>
  </si>
  <si>
    <t>Formula</t>
  </si>
  <si>
    <t>cm</t>
  </si>
  <si>
    <t>inch</t>
  </si>
  <si>
    <t xml:space="preserve"> </t>
  </si>
  <si>
    <t>Fomula</t>
  </si>
  <si>
    <t xml:space="preserve">   Y : Screen Size [inch] </t>
  </si>
  <si>
    <t xml:space="preserve">   X : Throw Distance [A]</t>
  </si>
  <si>
    <t>A1</t>
  </si>
  <si>
    <t>A2</t>
  </si>
  <si>
    <t>B1</t>
  </si>
  <si>
    <t>B2</t>
  </si>
  <si>
    <t>4:3</t>
  </si>
  <si>
    <t>16:9</t>
  </si>
  <si>
    <t>C1</t>
  </si>
  <si>
    <t>Breite und Höhe richtig für 4:3</t>
  </si>
  <si>
    <t>Breite</t>
  </si>
  <si>
    <t>Höhe</t>
  </si>
  <si>
    <t>Diagonale (inches)</t>
  </si>
  <si>
    <t>Bildformat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</si>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</sst>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</numFmts>
  <fonts count="6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ＭＳ Ｐゴシック"/>
      <family val="0"/>
    </font>
    <font>
      <b/>
      <sz val="9"/>
      <name val="Arial"/>
      <family val="2"/>
    </font>
    <font>
      <sz val="8"/>
      <name val="ＭＳ Ｐゴシック"/>
      <family val="0"/>
    </font>
    <font>
      <b/>
      <sz val="16"/>
      <name val="ＭＳ Ｐゴシック"/>
      <family val="0"/>
    </font>
    <font>
      <b/>
      <sz val="10"/>
      <name val="ＭＳ Ｐゴシック"/>
      <family val="0"/>
    </font>
    <font>
      <b/>
      <sz val="10"/>
      <name val="Arial"/>
      <family val="0"/>
    </font>
    <font>
      <sz val="11"/>
      <color indexed="8"/>
      <name val="ＭＳ Ｐゴシック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ＭＳ 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195" fontId="6" fillId="33" borderId="17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195" fontId="6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5" fontId="6" fillId="33" borderId="23" xfId="0" applyNumberFormat="1" applyFont="1" applyFill="1" applyBorder="1" applyAlignment="1">
      <alignment horizontal="center" vertical="center"/>
    </xf>
    <xf numFmtId="195" fontId="6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85" fontId="6" fillId="33" borderId="23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85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185" fontId="6" fillId="33" borderId="25" xfId="0" applyNumberFormat="1" applyFont="1" applyFill="1" applyBorder="1" applyAlignment="1">
      <alignment horizontal="center" vertical="center"/>
    </xf>
    <xf numFmtId="195" fontId="6" fillId="33" borderId="23" xfId="0" applyNumberFormat="1" applyFont="1" applyFill="1" applyBorder="1" applyAlignment="1">
      <alignment vertical="center"/>
    </xf>
    <xf numFmtId="195" fontId="6" fillId="33" borderId="21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195" fontId="6" fillId="34" borderId="16" xfId="0" applyNumberFormat="1" applyFont="1" applyFill="1" applyBorder="1" applyAlignment="1">
      <alignment horizontal="center" vertical="center"/>
    </xf>
    <xf numFmtId="195" fontId="6" fillId="34" borderId="17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95" fontId="6" fillId="35" borderId="16" xfId="0" applyNumberFormat="1" applyFont="1" applyFill="1" applyBorder="1" applyAlignment="1">
      <alignment horizontal="center" vertical="center"/>
    </xf>
    <xf numFmtId="195" fontId="6" fillId="35" borderId="17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vertical="center"/>
    </xf>
    <xf numFmtId="195" fontId="6" fillId="35" borderId="23" xfId="0" applyNumberFormat="1" applyFont="1" applyFill="1" applyBorder="1" applyAlignment="1">
      <alignment horizontal="center" vertical="center"/>
    </xf>
    <xf numFmtId="185" fontId="6" fillId="35" borderId="2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94" fontId="6" fillId="33" borderId="33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34" xfId="0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194" fontId="6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" fontId="5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2" fontId="18" fillId="0" borderId="38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3" fillId="0" borderId="40" xfId="0" applyNumberFormat="1" applyFont="1" applyBorder="1" applyAlignment="1">
      <alignment horizontal="left"/>
    </xf>
    <xf numFmtId="2" fontId="13" fillId="0" borderId="41" xfId="0" applyNumberFormat="1" applyFont="1" applyBorder="1" applyAlignment="1">
      <alignment horizontal="left"/>
    </xf>
    <xf numFmtId="0" fontId="6" fillId="33" borderId="3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13" fillId="34" borderId="37" xfId="0" applyFont="1" applyFill="1" applyBorder="1" applyAlignment="1" applyProtection="1">
      <alignment horizontal="left"/>
      <protection locked="0"/>
    </xf>
    <xf numFmtId="0" fontId="13" fillId="34" borderId="43" xfId="0" applyFont="1" applyFill="1" applyBorder="1" applyAlignment="1" applyProtection="1">
      <alignment/>
      <protection locked="0"/>
    </xf>
    <xf numFmtId="2" fontId="13" fillId="3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95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chart'!$M$2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chart'!$M$4:$M$15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50803880"/>
        <c:axId val="54581737"/>
      </c:scatterChart>
      <c:valAx>
        <c:axId val="5080388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737"/>
        <c:crosses val="autoZero"/>
        <c:crossBetween val="midCat"/>
        <c:dispUnits/>
      </c:valAx>
      <c:valAx>
        <c:axId val="5458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chart'!$M$19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chart'!$M$21:$M$32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21473586"/>
        <c:axId val="59044547"/>
      </c:scatterChart>
      <c:valAx>
        <c:axId val="214735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44547"/>
        <c:crosses val="autoZero"/>
        <c:crossBetween val="midCat"/>
        <c:dispUnits/>
      </c:valAx>
      <c:valAx>
        <c:axId val="5904454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chart'!$M$37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chart'!$M$39:$M$50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61638876"/>
        <c:axId val="17878973"/>
      </c:scatterChart>
      <c:valAx>
        <c:axId val="616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 val="autoZero"/>
        <c:crossBetween val="midCat"/>
        <c:dispUnits/>
      </c:valAx>
      <c:valAx>
        <c:axId val="1787897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chart'!$M$54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chart'!$M$56:$M$67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26693030"/>
        <c:axId val="38910679"/>
      </c:scatterChart>
      <c:valAx>
        <c:axId val="2669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 val="autoZero"/>
        <c:crossBetween val="midCat"/>
        <c:dispUnits/>
      </c:valAx>
      <c:valAx>
        <c:axId val="3891067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chart'!$N$4:$N$15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14651792"/>
        <c:axId val="64757265"/>
      </c:scatterChart>
      <c:valAx>
        <c:axId val="1465179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265"/>
        <c:crosses val="autoZero"/>
        <c:crossBetween val="midCat"/>
        <c:dispUnits/>
      </c:val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chart'!$N$19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chart'!$N$21:$N$32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45944474"/>
        <c:axId val="10847083"/>
      </c:scatterChart>
      <c:valAx>
        <c:axId val="459444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 val="autoZero"/>
        <c:crossBetween val="midCat"/>
        <c:dispUnits/>
      </c:valAx>
      <c:valAx>
        <c:axId val="1084708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chart'!$N$37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chart'!$N$39:$N$50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 val="autoZero"/>
        <c:crossBetween val="midCat"/>
        <c:dispUnits/>
      </c:valAx>
      <c:valAx>
        <c:axId val="619850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chart'!$N$54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chart'!$N$56:$N$67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55786510"/>
        <c:axId val="32316543"/>
      </c:scatterChart>
      <c:val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autoZero"/>
        <c:crossBetween val="midCat"/>
        <c:dispUnits/>
      </c:valAx>
      <c:valAx>
        <c:axId val="3231654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95250</xdr:rowOff>
    </xdr:from>
    <xdr:to>
      <xdr:col>3</xdr:col>
      <xdr:colOff>266700</xdr:colOff>
      <xdr:row>12</xdr:row>
      <xdr:rowOff>171450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238250" y="2047875"/>
          <a:ext cx="695325" cy="4857750"/>
          <a:chOff x="16" y="184"/>
          <a:chExt cx="62" cy="78"/>
        </a:xfrm>
        <a:solidFill>
          <a:srgbClr val="FFFFFF"/>
        </a:solidFill>
      </xdr:grpSpPr>
      <xdr:sp>
        <xdr:nvSpPr>
          <xdr:cNvPr id="2" name="Line 5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spect="1" noChangeArrowheads="1"/>
          </xdr:cNvSpPr>
        </xdr:nvSpPr>
        <xdr:spPr>
          <a:xfrm>
            <a:off x="16" y="2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Line 7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spect="1" noChangeArrowheads="1"/>
          </xdr:cNvSpPr>
        </xdr:nvSpPr>
        <xdr:spPr>
          <a:xfrm>
            <a:off x="47" y="23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5</xdr:col>
      <xdr:colOff>333375</xdr:colOff>
      <xdr:row>23</xdr:row>
      <xdr:rowOff>0</xdr:rowOff>
    </xdr:from>
    <xdr:to>
      <xdr:col>6</xdr:col>
      <xdr:colOff>19050</xdr:colOff>
      <xdr:row>24</xdr:row>
      <xdr:rowOff>95250</xdr:rowOff>
    </xdr:to>
    <xdr:sp>
      <xdr:nvSpPr>
        <xdr:cNvPr id="6" name="Oval 9"/>
        <xdr:cNvSpPr>
          <a:spLocks noChangeAspect="1"/>
        </xdr:cNvSpPr>
      </xdr:nvSpPr>
      <xdr:spPr>
        <a:xfrm>
          <a:off x="2724150" y="9467850"/>
          <a:ext cx="16192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5</xdr:col>
      <xdr:colOff>19050</xdr:colOff>
      <xdr:row>19</xdr:row>
      <xdr:rowOff>190500</xdr:rowOff>
    </xdr:to>
    <xdr:sp>
      <xdr:nvSpPr>
        <xdr:cNvPr id="7" name="Line 10"/>
        <xdr:cNvSpPr>
          <a:spLocks noChangeAspect="1"/>
        </xdr:cNvSpPr>
      </xdr:nvSpPr>
      <xdr:spPr>
        <a:xfrm>
          <a:off x="1276350" y="8734425"/>
          <a:ext cx="11334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200025</xdr:rowOff>
    </xdr:from>
    <xdr:to>
      <xdr:col>8</xdr:col>
      <xdr:colOff>200025</xdr:colOff>
      <xdr:row>24</xdr:row>
      <xdr:rowOff>66675</xdr:rowOff>
    </xdr:to>
    <xdr:sp>
      <xdr:nvSpPr>
        <xdr:cNvPr id="8" name="Rectangle 11"/>
        <xdr:cNvSpPr>
          <a:spLocks noChangeAspect="1"/>
        </xdr:cNvSpPr>
      </xdr:nvSpPr>
      <xdr:spPr>
        <a:xfrm rot="961741">
          <a:off x="4381500" y="9210675"/>
          <a:ext cx="57150" cy="552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6</xdr:col>
      <xdr:colOff>19050</xdr:colOff>
      <xdr:row>25</xdr:row>
      <xdr:rowOff>47625</xdr:rowOff>
    </xdr:to>
    <xdr:sp>
      <xdr:nvSpPr>
        <xdr:cNvPr id="9" name="Rectangle 13" descr="縦線"/>
        <xdr:cNvSpPr>
          <a:spLocks noChangeAspect="1"/>
        </xdr:cNvSpPr>
      </xdr:nvSpPr>
      <xdr:spPr>
        <a:xfrm>
          <a:off x="278130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25</xdr:row>
      <xdr:rowOff>0</xdr:rowOff>
    </xdr:from>
    <xdr:to>
      <xdr:col>8</xdr:col>
      <xdr:colOff>76200</xdr:colOff>
      <xdr:row>25</xdr:row>
      <xdr:rowOff>47625</xdr:rowOff>
    </xdr:to>
    <xdr:sp>
      <xdr:nvSpPr>
        <xdr:cNvPr id="10" name="Rectangle 14" descr="縦線"/>
        <xdr:cNvSpPr>
          <a:spLocks noChangeAspect="1"/>
        </xdr:cNvSpPr>
      </xdr:nvSpPr>
      <xdr:spPr>
        <a:xfrm>
          <a:off x="421005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5</xdr:col>
      <xdr:colOff>19050</xdr:colOff>
      <xdr:row>25</xdr:row>
      <xdr:rowOff>114300</xdr:rowOff>
    </xdr:to>
    <xdr:sp>
      <xdr:nvSpPr>
        <xdr:cNvPr id="11" name="Line 15"/>
        <xdr:cNvSpPr>
          <a:spLocks noChangeAspect="1"/>
        </xdr:cNvSpPr>
      </xdr:nvSpPr>
      <xdr:spPr>
        <a:xfrm flipH="1">
          <a:off x="2400300" y="19050"/>
          <a:ext cx="9525" cy="10020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6</xdr:col>
      <xdr:colOff>409575</xdr:colOff>
      <xdr:row>10</xdr:row>
      <xdr:rowOff>104775</xdr:rowOff>
    </xdr:to>
    <xdr:sp>
      <xdr:nvSpPr>
        <xdr:cNvPr id="12" name="Line 16"/>
        <xdr:cNvSpPr>
          <a:spLocks noChangeAspect="1"/>
        </xdr:cNvSpPr>
      </xdr:nvSpPr>
      <xdr:spPr>
        <a:xfrm>
          <a:off x="1771650" y="24765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57150</xdr:rowOff>
    </xdr:from>
    <xdr:to>
      <xdr:col>8</xdr:col>
      <xdr:colOff>190500</xdr:colOff>
      <xdr:row>21</xdr:row>
      <xdr:rowOff>209550</xdr:rowOff>
    </xdr:to>
    <xdr:sp>
      <xdr:nvSpPr>
        <xdr:cNvPr id="13" name="Line 17"/>
        <xdr:cNvSpPr>
          <a:spLocks noChangeAspect="1"/>
        </xdr:cNvSpPr>
      </xdr:nvSpPr>
      <xdr:spPr>
        <a:xfrm>
          <a:off x="2400300" y="238125"/>
          <a:ext cx="2028825" cy="898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152400</xdr:rowOff>
    </xdr:from>
    <xdr:to>
      <xdr:col>8</xdr:col>
      <xdr:colOff>95250</xdr:colOff>
      <xdr:row>23</xdr:row>
      <xdr:rowOff>38100</xdr:rowOff>
    </xdr:to>
    <xdr:sp>
      <xdr:nvSpPr>
        <xdr:cNvPr id="14" name="Line 18"/>
        <xdr:cNvSpPr>
          <a:spLocks noChangeAspect="1"/>
        </xdr:cNvSpPr>
      </xdr:nvSpPr>
      <xdr:spPr>
        <a:xfrm>
          <a:off x="2381250" y="8705850"/>
          <a:ext cx="1952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161925</xdr:colOff>
      <xdr:row>22</xdr:row>
      <xdr:rowOff>171450</xdr:rowOff>
    </xdr:to>
    <xdr:sp>
      <xdr:nvSpPr>
        <xdr:cNvPr id="15" name="Line 19"/>
        <xdr:cNvSpPr>
          <a:spLocks noChangeAspect="1"/>
        </xdr:cNvSpPr>
      </xdr:nvSpPr>
      <xdr:spPr>
        <a:xfrm>
          <a:off x="2362200" y="2447925"/>
          <a:ext cx="2038350" cy="6962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66675</xdr:rowOff>
    </xdr:from>
    <xdr:to>
      <xdr:col>6</xdr:col>
      <xdr:colOff>466725</xdr:colOff>
      <xdr:row>25</xdr:row>
      <xdr:rowOff>76200</xdr:rowOff>
    </xdr:to>
    <xdr:sp>
      <xdr:nvSpPr>
        <xdr:cNvPr id="16" name="Line 20"/>
        <xdr:cNvSpPr>
          <a:spLocks noChangeAspect="1"/>
        </xdr:cNvSpPr>
      </xdr:nvSpPr>
      <xdr:spPr>
        <a:xfrm>
          <a:off x="1095375" y="99917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361950</xdr:colOff>
      <xdr:row>22</xdr:row>
      <xdr:rowOff>19050</xdr:rowOff>
    </xdr:to>
    <xdr:sp>
      <xdr:nvSpPr>
        <xdr:cNvPr id="17" name="Text Box 21"/>
        <xdr:cNvSpPr txBox="1">
          <a:spLocks noChangeAspect="1" noChangeArrowheads="1"/>
        </xdr:cNvSpPr>
      </xdr:nvSpPr>
      <xdr:spPr>
        <a:xfrm>
          <a:off x="1276350" y="90392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3</xdr:col>
      <xdr:colOff>19050</xdr:colOff>
      <xdr:row>25</xdr:row>
      <xdr:rowOff>66675</xdr:rowOff>
    </xdr:to>
    <xdr:sp>
      <xdr:nvSpPr>
        <xdr:cNvPr id="18" name="Line 22"/>
        <xdr:cNvSpPr>
          <a:spLocks noChangeAspect="1"/>
        </xdr:cNvSpPr>
      </xdr:nvSpPr>
      <xdr:spPr>
        <a:xfrm>
          <a:off x="1666875" y="8743950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123825</xdr:rowOff>
    </xdr:from>
    <xdr:to>
      <xdr:col>5</xdr:col>
      <xdr:colOff>19050</xdr:colOff>
      <xdr:row>19</xdr:row>
      <xdr:rowOff>180975</xdr:rowOff>
    </xdr:to>
    <xdr:sp>
      <xdr:nvSpPr>
        <xdr:cNvPr id="19" name="Rectangle 23"/>
        <xdr:cNvSpPr>
          <a:spLocks noChangeAspect="1"/>
        </xdr:cNvSpPr>
      </xdr:nvSpPr>
      <xdr:spPr>
        <a:xfrm>
          <a:off x="2324100" y="304800"/>
          <a:ext cx="85725" cy="8429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123825</xdr:colOff>
      <xdr:row>25</xdr:row>
      <xdr:rowOff>76200</xdr:rowOff>
    </xdr:to>
    <xdr:sp>
      <xdr:nvSpPr>
        <xdr:cNvPr id="20" name="Rectangle 24"/>
        <xdr:cNvSpPr>
          <a:spLocks noChangeAspect="1"/>
        </xdr:cNvSpPr>
      </xdr:nvSpPr>
      <xdr:spPr>
        <a:xfrm>
          <a:off x="2266950" y="9925050"/>
          <a:ext cx="247650" cy="7620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76200</xdr:rowOff>
    </xdr:from>
    <xdr:to>
      <xdr:col>9</xdr:col>
      <xdr:colOff>676275</xdr:colOff>
      <xdr:row>26</xdr:row>
      <xdr:rowOff>66675</xdr:rowOff>
    </xdr:to>
    <xdr:sp>
      <xdr:nvSpPr>
        <xdr:cNvPr id="21" name="Rectangle 25" descr="右上がり対角線"/>
        <xdr:cNvSpPr>
          <a:spLocks noChangeAspect="1"/>
        </xdr:cNvSpPr>
      </xdr:nvSpPr>
      <xdr:spPr>
        <a:xfrm>
          <a:off x="533400" y="10001250"/>
          <a:ext cx="5067300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66675</xdr:rowOff>
    </xdr:from>
    <xdr:to>
      <xdr:col>9</xdr:col>
      <xdr:colOff>676275</xdr:colOff>
      <xdr:row>25</xdr:row>
      <xdr:rowOff>76200</xdr:rowOff>
    </xdr:to>
    <xdr:sp>
      <xdr:nvSpPr>
        <xdr:cNvPr id="22" name="Line 26"/>
        <xdr:cNvSpPr>
          <a:spLocks noChangeAspect="1"/>
        </xdr:cNvSpPr>
      </xdr:nvSpPr>
      <xdr:spPr>
        <a:xfrm>
          <a:off x="561975" y="9991725"/>
          <a:ext cx="503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95250</xdr:rowOff>
    </xdr:from>
    <xdr:to>
      <xdr:col>7</xdr:col>
      <xdr:colOff>238125</xdr:colOff>
      <xdr:row>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2600325" y="1476375"/>
          <a:ext cx="1190625" cy="666750"/>
        </a:xfrm>
        <a:prstGeom prst="wedgeRectCallout">
          <a:avLst>
            <a:gd name="adj1" fmla="val -64157"/>
            <a:gd name="adj2" fmla="val 107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Leinwandmitte</a:t>
          </a:r>
        </a:p>
      </xdr:txBody>
    </xdr:sp>
    <xdr:clientData/>
  </xdr:twoCellAnchor>
  <xdr:twoCellAnchor>
    <xdr:from>
      <xdr:col>1</xdr:col>
      <xdr:colOff>9525</xdr:colOff>
      <xdr:row>1</xdr:row>
      <xdr:rowOff>123825</xdr:rowOff>
    </xdr:from>
    <xdr:to>
      <xdr:col>4</xdr:col>
      <xdr:colOff>95250</xdr:colOff>
      <xdr:row>1</xdr:row>
      <xdr:rowOff>133350</xdr:rowOff>
    </xdr:to>
    <xdr:sp>
      <xdr:nvSpPr>
        <xdr:cNvPr id="24" name="Line 32"/>
        <xdr:cNvSpPr>
          <a:spLocks noChangeAspect="1"/>
        </xdr:cNvSpPr>
      </xdr:nvSpPr>
      <xdr:spPr>
        <a:xfrm>
          <a:off x="657225" y="304800"/>
          <a:ext cx="17049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19050</xdr:colOff>
      <xdr:row>25</xdr:row>
      <xdr:rowOff>47625</xdr:rowOff>
    </xdr:to>
    <xdr:sp>
      <xdr:nvSpPr>
        <xdr:cNvPr id="25" name="Line 33"/>
        <xdr:cNvSpPr>
          <a:spLocks noChangeAspect="1"/>
        </xdr:cNvSpPr>
      </xdr:nvSpPr>
      <xdr:spPr>
        <a:xfrm>
          <a:off x="1276350" y="314325"/>
          <a:ext cx="19050" cy="9658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180975</xdr:rowOff>
    </xdr:from>
    <xdr:to>
      <xdr:col>9</xdr:col>
      <xdr:colOff>381000</xdr:colOff>
      <xdr:row>21</xdr:row>
      <xdr:rowOff>200025</xdr:rowOff>
    </xdr:to>
    <xdr:sp>
      <xdr:nvSpPr>
        <xdr:cNvPr id="26" name="Line 34"/>
        <xdr:cNvSpPr>
          <a:spLocks/>
        </xdr:cNvSpPr>
      </xdr:nvSpPr>
      <xdr:spPr>
        <a:xfrm>
          <a:off x="4448175" y="9191625"/>
          <a:ext cx="85725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180975</xdr:rowOff>
    </xdr:from>
    <xdr:to>
      <xdr:col>8</xdr:col>
      <xdr:colOff>666750</xdr:colOff>
      <xdr:row>25</xdr:row>
      <xdr:rowOff>38100</xdr:rowOff>
    </xdr:to>
    <xdr:sp>
      <xdr:nvSpPr>
        <xdr:cNvPr id="27" name="Line 35"/>
        <xdr:cNvSpPr>
          <a:spLocks/>
        </xdr:cNvSpPr>
      </xdr:nvSpPr>
      <xdr:spPr>
        <a:xfrm>
          <a:off x="4886325" y="9191625"/>
          <a:ext cx="19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22</xdr:row>
      <xdr:rowOff>152400</xdr:rowOff>
    </xdr:from>
    <xdr:to>
      <xdr:col>10</xdr:col>
      <xdr:colOff>47625</xdr:colOff>
      <xdr:row>25</xdr:row>
      <xdr:rowOff>0</xdr:rowOff>
    </xdr:to>
    <xdr:sp>
      <xdr:nvSpPr>
        <xdr:cNvPr id="28" name="Text Box 36"/>
        <xdr:cNvSpPr txBox="1">
          <a:spLocks noChangeAspect="1" noChangeArrowheads="1"/>
        </xdr:cNvSpPr>
      </xdr:nvSpPr>
      <xdr:spPr>
        <a:xfrm>
          <a:off x="4857750" y="93916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5</xdr:col>
      <xdr:colOff>333375</xdr:colOff>
      <xdr:row>22</xdr:row>
      <xdr:rowOff>190500</xdr:rowOff>
    </xdr:from>
    <xdr:to>
      <xdr:col>5</xdr:col>
      <xdr:colOff>352425</xdr:colOff>
      <xdr:row>27</xdr:row>
      <xdr:rowOff>76200</xdr:rowOff>
    </xdr:to>
    <xdr:sp>
      <xdr:nvSpPr>
        <xdr:cNvPr id="29" name="Line 37"/>
        <xdr:cNvSpPr>
          <a:spLocks noChangeAspect="1"/>
        </xdr:cNvSpPr>
      </xdr:nvSpPr>
      <xdr:spPr>
        <a:xfrm>
          <a:off x="2724150" y="9429750"/>
          <a:ext cx="19050" cy="1028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5</xdr:col>
      <xdr:colOff>28575</xdr:colOff>
      <xdr:row>28</xdr:row>
      <xdr:rowOff>142875</xdr:rowOff>
    </xdr:to>
    <xdr:sp>
      <xdr:nvSpPr>
        <xdr:cNvPr id="30" name="Line 38"/>
        <xdr:cNvSpPr>
          <a:spLocks noChangeAspect="1"/>
        </xdr:cNvSpPr>
      </xdr:nvSpPr>
      <xdr:spPr>
        <a:xfrm>
          <a:off x="2409825" y="9610725"/>
          <a:ext cx="9525" cy="1143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161925</xdr:rowOff>
    </xdr:from>
    <xdr:to>
      <xdr:col>5</xdr:col>
      <xdr:colOff>371475</xdr:colOff>
      <xdr:row>27</xdr:row>
      <xdr:rowOff>123825</xdr:rowOff>
    </xdr:to>
    <xdr:sp>
      <xdr:nvSpPr>
        <xdr:cNvPr id="31" name="Text Box 39"/>
        <xdr:cNvSpPr txBox="1">
          <a:spLocks noChangeAspect="1" noChangeArrowheads="1"/>
        </xdr:cNvSpPr>
      </xdr:nvSpPr>
      <xdr:spPr>
        <a:xfrm>
          <a:off x="2400300" y="103155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171450</xdr:colOff>
      <xdr:row>21</xdr:row>
      <xdr:rowOff>209550</xdr:rowOff>
    </xdr:from>
    <xdr:to>
      <xdr:col>8</xdr:col>
      <xdr:colOff>180975</xdr:colOff>
      <xdr:row>28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4410075" y="9220200"/>
          <a:ext cx="9525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66675</xdr:rowOff>
    </xdr:from>
    <xdr:to>
      <xdr:col>8</xdr:col>
      <xdr:colOff>171450</xdr:colOff>
      <xdr:row>28</xdr:row>
      <xdr:rowOff>66675</xdr:rowOff>
    </xdr:to>
    <xdr:sp>
      <xdr:nvSpPr>
        <xdr:cNvPr id="33" name="Line 41"/>
        <xdr:cNvSpPr>
          <a:spLocks/>
        </xdr:cNvSpPr>
      </xdr:nvSpPr>
      <xdr:spPr>
        <a:xfrm flipV="1">
          <a:off x="2419350" y="10677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142875</xdr:rowOff>
    </xdr:from>
    <xdr:to>
      <xdr:col>7</xdr:col>
      <xdr:colOff>333375</xdr:colOff>
      <xdr:row>27</xdr:row>
      <xdr:rowOff>161925</xdr:rowOff>
    </xdr:to>
    <xdr:sp>
      <xdr:nvSpPr>
        <xdr:cNvPr id="34" name="Text Box 42"/>
        <xdr:cNvSpPr txBox="1">
          <a:spLocks noChangeAspect="1" noChangeArrowheads="1"/>
        </xdr:cNvSpPr>
      </xdr:nvSpPr>
      <xdr:spPr>
        <a:xfrm>
          <a:off x="3181350" y="102965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609600</xdr:colOff>
      <xdr:row>14</xdr:row>
      <xdr:rowOff>19050</xdr:rowOff>
    </xdr:to>
    <xdr:sp>
      <xdr:nvSpPr>
        <xdr:cNvPr id="35" name="Text Box 43"/>
        <xdr:cNvSpPr txBox="1">
          <a:spLocks noChangeAspect="1" noChangeArrowheads="1"/>
        </xdr:cNvSpPr>
      </xdr:nvSpPr>
      <xdr:spPr>
        <a:xfrm>
          <a:off x="647700" y="72104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22</xdr:row>
      <xdr:rowOff>161925</xdr:rowOff>
    </xdr:from>
    <xdr:to>
      <xdr:col>8</xdr:col>
      <xdr:colOff>123825</xdr:colOff>
      <xdr:row>22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4133850" y="94011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85725</xdr:rowOff>
    </xdr:from>
    <xdr:to>
      <xdr:col>8</xdr:col>
      <xdr:colOff>104775</xdr:colOff>
      <xdr:row>23</xdr:row>
      <xdr:rowOff>104775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3933825" y="90963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5</xdr:col>
      <xdr:colOff>342900</xdr:colOff>
      <xdr:row>26</xdr:row>
      <xdr:rowOff>161925</xdr:rowOff>
    </xdr:to>
    <xdr:sp>
      <xdr:nvSpPr>
        <xdr:cNvPr id="38" name="Line 58"/>
        <xdr:cNvSpPr>
          <a:spLocks/>
        </xdr:cNvSpPr>
      </xdr:nvSpPr>
      <xdr:spPr>
        <a:xfrm>
          <a:off x="2409825" y="10315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</xdr:colOff>
      <xdr:row>29</xdr:row>
      <xdr:rowOff>9525</xdr:rowOff>
    </xdr:to>
    <xdr:sp>
      <xdr:nvSpPr>
        <xdr:cNvPr id="39" name="Rectangle 59"/>
        <xdr:cNvSpPr>
          <a:spLocks/>
        </xdr:cNvSpPr>
      </xdr:nvSpPr>
      <xdr:spPr>
        <a:xfrm>
          <a:off x="0" y="9525"/>
          <a:ext cx="5619750" cy="10839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95250</xdr:rowOff>
    </xdr:from>
    <xdr:to>
      <xdr:col>17</xdr:col>
      <xdr:colOff>400050</xdr:colOff>
      <xdr:row>32</xdr:row>
      <xdr:rowOff>57150</xdr:rowOff>
    </xdr:to>
    <xdr:sp>
      <xdr:nvSpPr>
        <xdr:cNvPr id="40" name="Rectangle 102"/>
        <xdr:cNvSpPr>
          <a:spLocks/>
        </xdr:cNvSpPr>
      </xdr:nvSpPr>
      <xdr:spPr>
        <a:xfrm>
          <a:off x="6200775" y="7505700"/>
          <a:ext cx="5019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200025</xdr:rowOff>
    </xdr:from>
    <xdr:to>
      <xdr:col>12</xdr:col>
      <xdr:colOff>142875</xdr:colOff>
      <xdr:row>29</xdr:row>
      <xdr:rowOff>9525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7010400" y="8524875"/>
          <a:ext cx="71437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Bildmitte
</a:t>
          </a:r>
        </a:p>
      </xdr:txBody>
    </xdr:sp>
    <xdr:clientData/>
  </xdr:twoCellAnchor>
  <xdr:twoCellAnchor>
    <xdr:from>
      <xdr:col>11</xdr:col>
      <xdr:colOff>114300</xdr:colOff>
      <xdr:row>16</xdr:row>
      <xdr:rowOff>85725</xdr:rowOff>
    </xdr:from>
    <xdr:to>
      <xdr:col>11</xdr:col>
      <xdr:colOff>114300</xdr:colOff>
      <xdr:row>30</xdr:row>
      <xdr:rowOff>66675</xdr:rowOff>
    </xdr:to>
    <xdr:sp>
      <xdr:nvSpPr>
        <xdr:cNvPr id="42" name="Line 93"/>
        <xdr:cNvSpPr>
          <a:spLocks/>
        </xdr:cNvSpPr>
      </xdr:nvSpPr>
      <xdr:spPr>
        <a:xfrm>
          <a:off x="7086600" y="79533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66675</xdr:rowOff>
    </xdr:from>
    <xdr:to>
      <xdr:col>16</xdr:col>
      <xdr:colOff>390525</xdr:colOff>
      <xdr:row>27</xdr:row>
      <xdr:rowOff>47625</xdr:rowOff>
    </xdr:to>
    <xdr:sp>
      <xdr:nvSpPr>
        <xdr:cNvPr id="43" name="Rectangle 94"/>
        <xdr:cNvSpPr>
          <a:spLocks/>
        </xdr:cNvSpPr>
      </xdr:nvSpPr>
      <xdr:spPr>
        <a:xfrm>
          <a:off x="7867650" y="7934325"/>
          <a:ext cx="2657475" cy="2495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114300</xdr:rowOff>
    </xdr:from>
    <xdr:to>
      <xdr:col>12</xdr:col>
      <xdr:colOff>495300</xdr:colOff>
      <xdr:row>19</xdr:row>
      <xdr:rowOff>47625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7258050" y="79819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3,8 cm
</a:t>
          </a:r>
        </a:p>
      </xdr:txBody>
    </xdr:sp>
    <xdr:clientData/>
  </xdr:twoCellAnchor>
  <xdr:twoCellAnchor>
    <xdr:from>
      <xdr:col>10</xdr:col>
      <xdr:colOff>1143000</xdr:colOff>
      <xdr:row>16</xdr:row>
      <xdr:rowOff>66675</xdr:rowOff>
    </xdr:from>
    <xdr:to>
      <xdr:col>10</xdr:col>
      <xdr:colOff>1143000</xdr:colOff>
      <xdr:row>29</xdr:row>
      <xdr:rowOff>152400</xdr:rowOff>
    </xdr:to>
    <xdr:sp>
      <xdr:nvSpPr>
        <xdr:cNvPr id="45" name="Line 97"/>
        <xdr:cNvSpPr>
          <a:spLocks/>
        </xdr:cNvSpPr>
      </xdr:nvSpPr>
      <xdr:spPr>
        <a:xfrm>
          <a:off x="6753225" y="7934325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1114425</xdr:colOff>
      <xdr:row>30</xdr:row>
      <xdr:rowOff>76200</xdr:rowOff>
    </xdr:from>
    <xdr:to>
      <xdr:col>17</xdr:col>
      <xdr:colOff>209550</xdr:colOff>
      <xdr:row>30</xdr:row>
      <xdr:rowOff>76200</xdr:rowOff>
    </xdr:to>
    <xdr:sp>
      <xdr:nvSpPr>
        <xdr:cNvPr id="46" name="Line 98"/>
        <xdr:cNvSpPr>
          <a:spLocks/>
        </xdr:cNvSpPr>
      </xdr:nvSpPr>
      <xdr:spPr>
        <a:xfrm>
          <a:off x="6724650" y="11087100"/>
          <a:ext cx="43053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933450</xdr:colOff>
      <xdr:row>21</xdr:row>
      <xdr:rowOff>190500</xdr:rowOff>
    </xdr:from>
    <xdr:to>
      <xdr:col>11</xdr:col>
      <xdr:colOff>66675</xdr:colOff>
      <xdr:row>23</xdr:row>
      <xdr:rowOff>57150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6543675" y="92011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twoCellAnchor>
  <xdr:twoCellAnchor>
    <xdr:from>
      <xdr:col>10</xdr:col>
      <xdr:colOff>704850</xdr:colOff>
      <xdr:row>16</xdr:row>
      <xdr:rowOff>66675</xdr:rowOff>
    </xdr:from>
    <xdr:to>
      <xdr:col>13</xdr:col>
      <xdr:colOff>342900</xdr:colOff>
      <xdr:row>16</xdr:row>
      <xdr:rowOff>66675</xdr:rowOff>
    </xdr:to>
    <xdr:sp>
      <xdr:nvSpPr>
        <xdr:cNvPr id="48" name="Line 100"/>
        <xdr:cNvSpPr>
          <a:spLocks/>
        </xdr:cNvSpPr>
      </xdr:nvSpPr>
      <xdr:spPr>
        <a:xfrm flipH="1">
          <a:off x="6315075" y="793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219075</xdr:rowOff>
    </xdr:from>
    <xdr:to>
      <xdr:col>12</xdr:col>
      <xdr:colOff>390525</xdr:colOff>
      <xdr:row>16</xdr:row>
      <xdr:rowOff>200025</xdr:rowOff>
    </xdr:to>
    <xdr:sp>
      <xdr:nvSpPr>
        <xdr:cNvPr id="49" name="Ellipse 55"/>
        <xdr:cNvSpPr>
          <a:spLocks/>
        </xdr:cNvSpPr>
      </xdr:nvSpPr>
      <xdr:spPr>
        <a:xfrm>
          <a:off x="776287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19050</xdr:rowOff>
    </xdr:from>
    <xdr:to>
      <xdr:col>15</xdr:col>
      <xdr:colOff>219075</xdr:colOff>
      <xdr:row>17</xdr:row>
      <xdr:rowOff>180975</xdr:rowOff>
    </xdr:to>
    <xdr:sp>
      <xdr:nvSpPr>
        <xdr:cNvPr id="50" name="Text Box 96"/>
        <xdr:cNvSpPr txBox="1">
          <a:spLocks noChangeArrowheads="1"/>
        </xdr:cNvSpPr>
      </xdr:nvSpPr>
      <xdr:spPr>
        <a:xfrm>
          <a:off x="8886825" y="76581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10,5 cm
</a:t>
          </a:r>
        </a:p>
      </xdr:txBody>
    </xdr:sp>
    <xdr:clientData/>
  </xdr:twoCellAnchor>
  <xdr:twoCellAnchor>
    <xdr:from>
      <xdr:col>16</xdr:col>
      <xdr:colOff>371475</xdr:colOff>
      <xdr:row>21</xdr:row>
      <xdr:rowOff>38100</xdr:rowOff>
    </xdr:from>
    <xdr:to>
      <xdr:col>17</xdr:col>
      <xdr:colOff>504825</xdr:colOff>
      <xdr:row>23</xdr:row>
      <xdr:rowOff>200025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10506075" y="90487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16,6 cm
</a:t>
          </a:r>
        </a:p>
      </xdr:txBody>
    </xdr:sp>
    <xdr:clientData/>
  </xdr:twoCellAnchor>
  <xdr:twoCellAnchor>
    <xdr:from>
      <xdr:col>13</xdr:col>
      <xdr:colOff>342900</xdr:colOff>
      <xdr:row>29</xdr:row>
      <xdr:rowOff>85725</xdr:rowOff>
    </xdr:from>
    <xdr:to>
      <xdr:col>15</xdr:col>
      <xdr:colOff>371475</xdr:colOff>
      <xdr:row>32</xdr:row>
      <xdr:rowOff>47625</xdr:rowOff>
    </xdr:to>
    <xdr:sp>
      <xdr:nvSpPr>
        <xdr:cNvPr id="52" name="Text Box 101"/>
        <xdr:cNvSpPr txBox="1">
          <a:spLocks noChangeArrowheads="1"/>
        </xdr:cNvSpPr>
      </xdr:nvSpPr>
      <xdr:spPr>
        <a:xfrm>
          <a:off x="8562975" y="10925175"/>
          <a:ext cx="1295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Projektionsfläche (Oberkante)
</a:t>
          </a:r>
        </a:p>
      </xdr:txBody>
    </xdr:sp>
    <xdr:clientData/>
  </xdr:twoCellAnchor>
  <xdr:twoCellAnchor>
    <xdr:from>
      <xdr:col>12</xdr:col>
      <xdr:colOff>171450</xdr:colOff>
      <xdr:row>26</xdr:row>
      <xdr:rowOff>142875</xdr:rowOff>
    </xdr:from>
    <xdr:to>
      <xdr:col>12</xdr:col>
      <xdr:colOff>381000</xdr:colOff>
      <xdr:row>27</xdr:row>
      <xdr:rowOff>123825</xdr:rowOff>
    </xdr:to>
    <xdr:sp>
      <xdr:nvSpPr>
        <xdr:cNvPr id="53" name="Ellipse 62"/>
        <xdr:cNvSpPr>
          <a:spLocks/>
        </xdr:cNvSpPr>
      </xdr:nvSpPr>
      <xdr:spPr>
        <a:xfrm>
          <a:off x="775335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66675</xdr:rowOff>
    </xdr:from>
    <xdr:to>
      <xdr:col>12</xdr:col>
      <xdr:colOff>171450</xdr:colOff>
      <xdr:row>16</xdr:row>
      <xdr:rowOff>66675</xdr:rowOff>
    </xdr:to>
    <xdr:sp>
      <xdr:nvSpPr>
        <xdr:cNvPr id="54" name="Line 92"/>
        <xdr:cNvSpPr>
          <a:spLocks/>
        </xdr:cNvSpPr>
      </xdr:nvSpPr>
      <xdr:spPr>
        <a:xfrm>
          <a:off x="7286625" y="7934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15</xdr:row>
      <xdr:rowOff>219075</xdr:rowOff>
    </xdr:from>
    <xdr:to>
      <xdr:col>16</xdr:col>
      <xdr:colOff>485775</xdr:colOff>
      <xdr:row>16</xdr:row>
      <xdr:rowOff>200025</xdr:rowOff>
    </xdr:to>
    <xdr:sp>
      <xdr:nvSpPr>
        <xdr:cNvPr id="55" name="Ellipse 63"/>
        <xdr:cNvSpPr>
          <a:spLocks/>
        </xdr:cNvSpPr>
      </xdr:nvSpPr>
      <xdr:spPr>
        <a:xfrm>
          <a:off x="1041082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142875</xdr:rowOff>
    </xdr:from>
    <xdr:to>
      <xdr:col>16</xdr:col>
      <xdr:colOff>476250</xdr:colOff>
      <xdr:row>27</xdr:row>
      <xdr:rowOff>123825</xdr:rowOff>
    </xdr:to>
    <xdr:sp>
      <xdr:nvSpPr>
        <xdr:cNvPr id="56" name="Ellipse 64"/>
        <xdr:cNvSpPr>
          <a:spLocks/>
        </xdr:cNvSpPr>
      </xdr:nvSpPr>
      <xdr:spPr>
        <a:xfrm>
          <a:off x="1040130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114300</xdr:rowOff>
    </xdr:from>
    <xdr:to>
      <xdr:col>12</xdr:col>
      <xdr:colOff>495300</xdr:colOff>
      <xdr:row>15</xdr:row>
      <xdr:rowOff>228600</xdr:rowOff>
    </xdr:to>
    <xdr:sp>
      <xdr:nvSpPr>
        <xdr:cNvPr id="57" name="Gerade Verbindung mit Pfeil 66"/>
        <xdr:cNvSpPr>
          <a:spLocks/>
        </xdr:cNvSpPr>
      </xdr:nvSpPr>
      <xdr:spPr>
        <a:xfrm rot="5400000">
          <a:off x="7972425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27</xdr:row>
      <xdr:rowOff>171450</xdr:rowOff>
    </xdr:from>
    <xdr:to>
      <xdr:col>12</xdr:col>
      <xdr:colOff>514350</xdr:colOff>
      <xdr:row>28</xdr:row>
      <xdr:rowOff>38100</xdr:rowOff>
    </xdr:to>
    <xdr:sp>
      <xdr:nvSpPr>
        <xdr:cNvPr id="58" name="Gerade Verbindung mit Pfeil 69"/>
        <xdr:cNvSpPr>
          <a:spLocks/>
        </xdr:cNvSpPr>
      </xdr:nvSpPr>
      <xdr:spPr>
        <a:xfrm rot="10800000">
          <a:off x="7981950" y="10553700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15</xdr:row>
      <xdr:rowOff>114300</xdr:rowOff>
    </xdr:from>
    <xdr:to>
      <xdr:col>16</xdr:col>
      <xdr:colOff>600075</xdr:colOff>
      <xdr:row>15</xdr:row>
      <xdr:rowOff>228600</xdr:rowOff>
    </xdr:to>
    <xdr:sp>
      <xdr:nvSpPr>
        <xdr:cNvPr id="59" name="Gerade Verbindung mit Pfeil 70"/>
        <xdr:cNvSpPr>
          <a:spLocks/>
        </xdr:cNvSpPr>
      </xdr:nvSpPr>
      <xdr:spPr>
        <a:xfrm rot="5400000">
          <a:off x="10629900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142875</xdr:rowOff>
    </xdr:from>
    <xdr:to>
      <xdr:col>16</xdr:col>
      <xdr:colOff>609600</xdr:colOff>
      <xdr:row>28</xdr:row>
      <xdr:rowOff>9525</xdr:rowOff>
    </xdr:to>
    <xdr:sp>
      <xdr:nvSpPr>
        <xdr:cNvPr id="60" name="Gerade Verbindung mit Pfeil 71"/>
        <xdr:cNvSpPr>
          <a:spLocks/>
        </xdr:cNvSpPr>
      </xdr:nvSpPr>
      <xdr:spPr>
        <a:xfrm rot="10800000">
          <a:off x="10629900" y="1052512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542925</xdr:colOff>
      <xdr:row>14</xdr:row>
      <xdr:rowOff>161925</xdr:rowOff>
    </xdr:from>
    <xdr:ext cx="1552575" cy="238125"/>
    <xdr:sp>
      <xdr:nvSpPr>
        <xdr:cNvPr id="61" name="Textfeld 72"/>
        <xdr:cNvSpPr txBox="1">
          <a:spLocks noChangeArrowheads="1"/>
        </xdr:cNvSpPr>
      </xdr:nvSpPr>
      <xdr:spPr>
        <a:xfrm>
          <a:off x="7515225" y="7572375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 (Bezugspunkt)</a:t>
          </a:r>
        </a:p>
      </xdr:txBody>
    </xdr:sp>
    <xdr:clientData/>
  </xdr:oneCellAnchor>
  <xdr:oneCellAnchor>
    <xdr:from>
      <xdr:col>12</xdr:col>
      <xdr:colOff>161925</xdr:colOff>
      <xdr:row>28</xdr:row>
      <xdr:rowOff>0</xdr:rowOff>
    </xdr:from>
    <xdr:ext cx="1028700" cy="238125"/>
    <xdr:sp>
      <xdr:nvSpPr>
        <xdr:cNvPr id="62" name="Textfeld 73"/>
        <xdr:cNvSpPr txBox="1">
          <a:spLocks noChangeArrowheads="1"/>
        </xdr:cNvSpPr>
      </xdr:nvSpPr>
      <xdr:spPr>
        <a:xfrm>
          <a:off x="7743825" y="106108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266700</xdr:colOff>
      <xdr:row>27</xdr:row>
      <xdr:rowOff>190500</xdr:rowOff>
    </xdr:from>
    <xdr:ext cx="1028700" cy="238125"/>
    <xdr:sp>
      <xdr:nvSpPr>
        <xdr:cNvPr id="63" name="Textfeld 74"/>
        <xdr:cNvSpPr txBox="1">
          <a:spLocks noChangeArrowheads="1"/>
        </xdr:cNvSpPr>
      </xdr:nvSpPr>
      <xdr:spPr>
        <a:xfrm>
          <a:off x="10401300" y="105727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228600</xdr:colOff>
      <xdr:row>14</xdr:row>
      <xdr:rowOff>161925</xdr:rowOff>
    </xdr:from>
    <xdr:ext cx="1028700" cy="238125"/>
    <xdr:sp>
      <xdr:nvSpPr>
        <xdr:cNvPr id="64" name="Textfeld 75"/>
        <xdr:cNvSpPr txBox="1">
          <a:spLocks noChangeArrowheads="1"/>
        </xdr:cNvSpPr>
      </xdr:nvSpPr>
      <xdr:spPr>
        <a:xfrm>
          <a:off x="10363200" y="75723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12</xdr:col>
      <xdr:colOff>561975</xdr:colOff>
      <xdr:row>21</xdr:row>
      <xdr:rowOff>19050</xdr:rowOff>
    </xdr:from>
    <xdr:ext cx="2200275" cy="323850"/>
    <xdr:sp>
      <xdr:nvSpPr>
        <xdr:cNvPr id="65" name="Textfeld 68"/>
        <xdr:cNvSpPr txBox="1">
          <a:spLocks noChangeArrowheads="1"/>
        </xdr:cNvSpPr>
      </xdr:nvSpPr>
      <xdr:spPr>
        <a:xfrm>
          <a:off x="8143875" y="9029700"/>
          <a:ext cx="2200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Wandmontageplatte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504825</xdr:rowOff>
    </xdr:from>
    <xdr:to>
      <xdr:col>23</xdr:col>
      <xdr:colOff>28575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10458450" y="504825"/>
        <a:ext cx="4114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228600</xdr:rowOff>
    </xdr:from>
    <xdr:to>
      <xdr:col>23</xdr:col>
      <xdr:colOff>28575</xdr:colOff>
      <xdr:row>32</xdr:row>
      <xdr:rowOff>228600</xdr:rowOff>
    </xdr:to>
    <xdr:graphicFrame>
      <xdr:nvGraphicFramePr>
        <xdr:cNvPr id="2" name="Chart 28"/>
        <xdr:cNvGraphicFramePr/>
      </xdr:nvGraphicFramePr>
      <xdr:xfrm>
        <a:off x="10458450" y="4705350"/>
        <a:ext cx="41148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47625</xdr:colOff>
      <xdr:row>51</xdr:row>
      <xdr:rowOff>9525</xdr:rowOff>
    </xdr:to>
    <xdr:graphicFrame>
      <xdr:nvGraphicFramePr>
        <xdr:cNvPr id="3" name="Chart 29"/>
        <xdr:cNvGraphicFramePr/>
      </xdr:nvGraphicFramePr>
      <xdr:xfrm>
        <a:off x="10477500" y="9448800"/>
        <a:ext cx="41148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52</xdr:row>
      <xdr:rowOff>190500</xdr:rowOff>
    </xdr:from>
    <xdr:to>
      <xdr:col>23</xdr:col>
      <xdr:colOff>38100</xdr:colOff>
      <xdr:row>67</xdr:row>
      <xdr:rowOff>190500</xdr:rowOff>
    </xdr:to>
    <xdr:graphicFrame>
      <xdr:nvGraphicFramePr>
        <xdr:cNvPr id="4" name="Chart 30"/>
        <xdr:cNvGraphicFramePr/>
      </xdr:nvGraphicFramePr>
      <xdr:xfrm>
        <a:off x="10467975" y="13592175"/>
        <a:ext cx="41148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142875</xdr:colOff>
      <xdr:row>0</xdr:row>
      <xdr:rowOff>114300</xdr:rowOff>
    </xdr:from>
    <xdr:to>
      <xdr:col>20</xdr:col>
      <xdr:colOff>219075</xdr:colOff>
      <xdr:row>2</xdr:row>
      <xdr:rowOff>28575</xdr:rowOff>
    </xdr:to>
    <xdr:sp>
      <xdr:nvSpPr>
        <xdr:cNvPr id="5" name="AutoShape 267"/>
        <xdr:cNvSpPr>
          <a:spLocks/>
        </xdr:cNvSpPr>
      </xdr:nvSpPr>
      <xdr:spPr>
        <a:xfrm>
          <a:off x="10572750" y="114300"/>
          <a:ext cx="2133600" cy="676275"/>
        </a:xfrm>
        <a:prstGeom prst="wedgeRectCallout">
          <a:avLst>
            <a:gd name="adj1" fmla="val -62055"/>
            <a:gd name="adj2" fmla="val 95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  <xdr:twoCellAnchor>
    <xdr:from>
      <xdr:col>1</xdr:col>
      <xdr:colOff>419100</xdr:colOff>
      <xdr:row>0</xdr:row>
      <xdr:rowOff>190500</xdr:rowOff>
    </xdr:from>
    <xdr:to>
      <xdr:col>7</xdr:col>
      <xdr:colOff>571500</xdr:colOff>
      <xdr:row>17</xdr:row>
      <xdr:rowOff>104775</xdr:rowOff>
    </xdr:to>
    <xdr:sp>
      <xdr:nvSpPr>
        <xdr:cNvPr id="6" name="Rectangle 2"/>
        <xdr:cNvSpPr>
          <a:spLocks/>
        </xdr:cNvSpPr>
      </xdr:nvSpPr>
      <xdr:spPr>
        <a:xfrm>
          <a:off x="847725" y="190500"/>
          <a:ext cx="426720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28575</xdr:rowOff>
    </xdr:from>
    <xdr:to>
      <xdr:col>3</xdr:col>
      <xdr:colOff>438150</xdr:colOff>
      <xdr:row>7</xdr:row>
      <xdr:rowOff>190500</xdr:rowOff>
    </xdr:to>
    <xdr:grpSp>
      <xdr:nvGrpSpPr>
        <xdr:cNvPr id="7" name="Group 154"/>
        <xdr:cNvGrpSpPr>
          <a:grpSpLocks noChangeAspect="1"/>
        </xdr:cNvGrpSpPr>
      </xdr:nvGrpSpPr>
      <xdr:grpSpPr>
        <a:xfrm>
          <a:off x="1714500" y="1533525"/>
          <a:ext cx="523875" cy="657225"/>
          <a:chOff x="16" y="184"/>
          <a:chExt cx="62" cy="78"/>
        </a:xfrm>
        <a:solidFill>
          <a:srgbClr val="FFFFFF"/>
        </a:solidFill>
      </xdr:grpSpPr>
      <xdr:sp>
        <xdr:nvSpPr>
          <xdr:cNvPr id="8" name="Line 26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16" y="21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62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3"/>
          <xdr:cNvSpPr txBox="1">
            <a:spLocks noChangeAspect="1" noChangeArrowheads="1"/>
          </xdr:cNvSpPr>
        </xdr:nvSpPr>
        <xdr:spPr>
          <a:xfrm>
            <a:off x="48" y="237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4</xdr:col>
      <xdr:colOff>114300</xdr:colOff>
      <xdr:row>14</xdr:row>
      <xdr:rowOff>114300</xdr:rowOff>
    </xdr:from>
    <xdr:to>
      <xdr:col>4</xdr:col>
      <xdr:colOff>209550</xdr:colOff>
      <xdr:row>15</xdr:row>
      <xdr:rowOff>57150</xdr:rowOff>
    </xdr:to>
    <xdr:sp>
      <xdr:nvSpPr>
        <xdr:cNvPr id="12" name="Oval 85"/>
        <xdr:cNvSpPr>
          <a:spLocks noChangeAspect="1"/>
        </xdr:cNvSpPr>
      </xdr:nvSpPr>
      <xdr:spPr>
        <a:xfrm>
          <a:off x="2600325" y="3848100"/>
          <a:ext cx="952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95250</xdr:rowOff>
    </xdr:from>
    <xdr:to>
      <xdr:col>3</xdr:col>
      <xdr:colOff>590550</xdr:colOff>
      <xdr:row>12</xdr:row>
      <xdr:rowOff>95250</xdr:rowOff>
    </xdr:to>
    <xdr:sp>
      <xdr:nvSpPr>
        <xdr:cNvPr id="13" name="Line 86"/>
        <xdr:cNvSpPr>
          <a:spLocks noChangeAspect="1"/>
        </xdr:cNvSpPr>
      </xdr:nvSpPr>
      <xdr:spPr>
        <a:xfrm>
          <a:off x="1762125" y="33337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171450</xdr:rowOff>
    </xdr:from>
    <xdr:to>
      <xdr:col>5</xdr:col>
      <xdr:colOff>514350</xdr:colOff>
      <xdr:row>15</xdr:row>
      <xdr:rowOff>38100</xdr:rowOff>
    </xdr:to>
    <xdr:sp>
      <xdr:nvSpPr>
        <xdr:cNvPr id="14" name="Rectangle 91"/>
        <xdr:cNvSpPr>
          <a:spLocks noChangeAspect="1"/>
        </xdr:cNvSpPr>
      </xdr:nvSpPr>
      <xdr:spPr>
        <a:xfrm rot="961741">
          <a:off x="3648075" y="3657600"/>
          <a:ext cx="38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104775</xdr:rowOff>
    </xdr:from>
    <xdr:to>
      <xdr:col>4</xdr:col>
      <xdr:colOff>238125</xdr:colOff>
      <xdr:row>15</xdr:row>
      <xdr:rowOff>142875</xdr:rowOff>
    </xdr:to>
    <xdr:sp>
      <xdr:nvSpPr>
        <xdr:cNvPr id="15" name="Rectangle 93" descr="縦線"/>
        <xdr:cNvSpPr>
          <a:spLocks noChangeAspect="1"/>
        </xdr:cNvSpPr>
      </xdr:nvSpPr>
      <xdr:spPr>
        <a:xfrm>
          <a:off x="2647950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104775</xdr:rowOff>
    </xdr:from>
    <xdr:to>
      <xdr:col>5</xdr:col>
      <xdr:colOff>438150</xdr:colOff>
      <xdr:row>15</xdr:row>
      <xdr:rowOff>142875</xdr:rowOff>
    </xdr:to>
    <xdr:sp>
      <xdr:nvSpPr>
        <xdr:cNvPr id="16" name="Rectangle 94" descr="縦線"/>
        <xdr:cNvSpPr>
          <a:spLocks noChangeAspect="1"/>
        </xdr:cNvSpPr>
      </xdr:nvSpPr>
      <xdr:spPr>
        <a:xfrm>
          <a:off x="3533775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209550</xdr:rowOff>
    </xdr:from>
    <xdr:to>
      <xdr:col>3</xdr:col>
      <xdr:colOff>581025</xdr:colOff>
      <xdr:row>15</xdr:row>
      <xdr:rowOff>180975</xdr:rowOff>
    </xdr:to>
    <xdr:sp>
      <xdr:nvSpPr>
        <xdr:cNvPr id="17" name="Line 95"/>
        <xdr:cNvSpPr>
          <a:spLocks noChangeAspect="1"/>
        </xdr:cNvSpPr>
      </xdr:nvSpPr>
      <xdr:spPr>
        <a:xfrm flipH="1">
          <a:off x="2381250" y="209550"/>
          <a:ext cx="0" cy="395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76200</xdr:rowOff>
    </xdr:from>
    <xdr:to>
      <xdr:col>4</xdr:col>
      <xdr:colOff>419100</xdr:colOff>
      <xdr:row>6</xdr:row>
      <xdr:rowOff>76200</xdr:rowOff>
    </xdr:to>
    <xdr:sp>
      <xdr:nvSpPr>
        <xdr:cNvPr id="18" name="Line 97"/>
        <xdr:cNvSpPr>
          <a:spLocks noChangeAspect="1"/>
        </xdr:cNvSpPr>
      </xdr:nvSpPr>
      <xdr:spPr>
        <a:xfrm>
          <a:off x="2124075" y="1828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352425</xdr:rowOff>
    </xdr:from>
    <xdr:to>
      <xdr:col>5</xdr:col>
      <xdr:colOff>504825</xdr:colOff>
      <xdr:row>13</xdr:row>
      <xdr:rowOff>180975</xdr:rowOff>
    </xdr:to>
    <xdr:sp>
      <xdr:nvSpPr>
        <xdr:cNvPr id="19" name="Line 99"/>
        <xdr:cNvSpPr>
          <a:spLocks noChangeAspect="1"/>
        </xdr:cNvSpPr>
      </xdr:nvSpPr>
      <xdr:spPr>
        <a:xfrm>
          <a:off x="2381250" y="352425"/>
          <a:ext cx="129540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76200</xdr:rowOff>
    </xdr:from>
    <xdr:to>
      <xdr:col>5</xdr:col>
      <xdr:colOff>447675</xdr:colOff>
      <xdr:row>14</xdr:row>
      <xdr:rowOff>142875</xdr:rowOff>
    </xdr:to>
    <xdr:sp>
      <xdr:nvSpPr>
        <xdr:cNvPr id="20" name="Line 100"/>
        <xdr:cNvSpPr>
          <a:spLocks noChangeAspect="1"/>
        </xdr:cNvSpPr>
      </xdr:nvSpPr>
      <xdr:spPr>
        <a:xfrm>
          <a:off x="2371725" y="3314700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5</xdr:col>
      <xdr:colOff>485775</xdr:colOff>
      <xdr:row>14</xdr:row>
      <xdr:rowOff>76200</xdr:rowOff>
    </xdr:to>
    <xdr:sp>
      <xdr:nvSpPr>
        <xdr:cNvPr id="21" name="Line 101"/>
        <xdr:cNvSpPr>
          <a:spLocks noChangeAspect="1"/>
        </xdr:cNvSpPr>
      </xdr:nvSpPr>
      <xdr:spPr>
        <a:xfrm>
          <a:off x="2362200" y="1809750"/>
          <a:ext cx="129540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4</xdr:col>
      <xdr:colOff>457200</xdr:colOff>
      <xdr:row>15</xdr:row>
      <xdr:rowOff>152400</xdr:rowOff>
    </xdr:to>
    <xdr:sp>
      <xdr:nvSpPr>
        <xdr:cNvPr id="22" name="Line 108"/>
        <xdr:cNvSpPr>
          <a:spLocks noChangeAspect="1"/>
        </xdr:cNvSpPr>
      </xdr:nvSpPr>
      <xdr:spPr>
        <a:xfrm>
          <a:off x="1619250" y="4133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3</xdr:col>
      <xdr:colOff>333375</xdr:colOff>
      <xdr:row>14</xdr:row>
      <xdr:rowOff>85725</xdr:rowOff>
    </xdr:to>
    <xdr:sp>
      <xdr:nvSpPr>
        <xdr:cNvPr id="23" name="Text Box 110"/>
        <xdr:cNvSpPr txBox="1">
          <a:spLocks noChangeAspect="1" noChangeArrowheads="1"/>
        </xdr:cNvSpPr>
      </xdr:nvSpPr>
      <xdr:spPr>
        <a:xfrm>
          <a:off x="1771650" y="36195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257175</xdr:colOff>
      <xdr:row>12</xdr:row>
      <xdr:rowOff>104775</xdr:rowOff>
    </xdr:from>
    <xdr:to>
      <xdr:col>3</xdr:col>
      <xdr:colOff>257175</xdr:colOff>
      <xdr:row>15</xdr:row>
      <xdr:rowOff>152400</xdr:rowOff>
    </xdr:to>
    <xdr:sp>
      <xdr:nvSpPr>
        <xdr:cNvPr id="24" name="Line 146"/>
        <xdr:cNvSpPr>
          <a:spLocks noChangeAspect="1"/>
        </xdr:cNvSpPr>
      </xdr:nvSpPr>
      <xdr:spPr>
        <a:xfrm>
          <a:off x="2057400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590550</xdr:colOff>
      <xdr:row>12</xdr:row>
      <xdr:rowOff>95250</xdr:rowOff>
    </xdr:to>
    <xdr:sp>
      <xdr:nvSpPr>
        <xdr:cNvPr id="25" name="Rectangle 147"/>
        <xdr:cNvSpPr>
          <a:spLocks noChangeAspect="1"/>
        </xdr:cNvSpPr>
      </xdr:nvSpPr>
      <xdr:spPr>
        <a:xfrm>
          <a:off x="2333625" y="400050"/>
          <a:ext cx="57150" cy="2933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104775</xdr:rowOff>
    </xdr:from>
    <xdr:to>
      <xdr:col>3</xdr:col>
      <xdr:colOff>666750</xdr:colOff>
      <xdr:row>15</xdr:row>
      <xdr:rowOff>152400</xdr:rowOff>
    </xdr:to>
    <xdr:sp>
      <xdr:nvSpPr>
        <xdr:cNvPr id="26" name="Rectangle 148"/>
        <xdr:cNvSpPr>
          <a:spLocks noChangeAspect="1"/>
        </xdr:cNvSpPr>
      </xdr:nvSpPr>
      <xdr:spPr>
        <a:xfrm>
          <a:off x="2295525" y="4086225"/>
          <a:ext cx="171450" cy="5715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161925</xdr:rowOff>
    </xdr:from>
    <xdr:to>
      <xdr:col>6</xdr:col>
      <xdr:colOff>619125</xdr:colOff>
      <xdr:row>16</xdr:row>
      <xdr:rowOff>28575</xdr:rowOff>
    </xdr:to>
    <xdr:sp>
      <xdr:nvSpPr>
        <xdr:cNvPr id="27" name="Rectangle 149" descr="右上がり対角線"/>
        <xdr:cNvSpPr>
          <a:spLocks noChangeAspect="1"/>
        </xdr:cNvSpPr>
      </xdr:nvSpPr>
      <xdr:spPr>
        <a:xfrm>
          <a:off x="1209675" y="4143375"/>
          <a:ext cx="3267075" cy="114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152400</xdr:rowOff>
    </xdr:from>
    <xdr:to>
      <xdr:col>6</xdr:col>
      <xdr:colOff>619125</xdr:colOff>
      <xdr:row>15</xdr:row>
      <xdr:rowOff>152400</xdr:rowOff>
    </xdr:to>
    <xdr:sp>
      <xdr:nvSpPr>
        <xdr:cNvPr id="28" name="Line 151"/>
        <xdr:cNvSpPr>
          <a:spLocks noChangeAspect="1"/>
        </xdr:cNvSpPr>
      </xdr:nvSpPr>
      <xdr:spPr>
        <a:xfrm>
          <a:off x="1228725" y="413385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180975</xdr:rowOff>
    </xdr:from>
    <xdr:to>
      <xdr:col>5</xdr:col>
      <xdr:colOff>76200</xdr:colOff>
      <xdr:row>5</xdr:row>
      <xdr:rowOff>95250</xdr:rowOff>
    </xdr:to>
    <xdr:sp>
      <xdr:nvSpPr>
        <xdr:cNvPr id="29" name="AutoShape 157"/>
        <xdr:cNvSpPr>
          <a:spLocks/>
        </xdr:cNvSpPr>
      </xdr:nvSpPr>
      <xdr:spPr>
        <a:xfrm>
          <a:off x="2524125" y="1190625"/>
          <a:ext cx="723900" cy="409575"/>
        </a:xfrm>
        <a:prstGeom prst="wedgeRectCallout">
          <a:avLst>
            <a:gd name="adj1" fmla="val -64472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Screen Center</a:t>
          </a:r>
        </a:p>
      </xdr:txBody>
    </xdr:sp>
    <xdr:clientData/>
  </xdr:twoCellAnchor>
  <xdr:twoCellAnchor>
    <xdr:from>
      <xdr:col>5</xdr:col>
      <xdr:colOff>123825</xdr:colOff>
      <xdr:row>1</xdr:row>
      <xdr:rowOff>47625</xdr:rowOff>
    </xdr:from>
    <xdr:to>
      <xdr:col>5</xdr:col>
      <xdr:colOff>419100</xdr:colOff>
      <xdr:row>2</xdr:row>
      <xdr:rowOff>28575</xdr:rowOff>
    </xdr:to>
    <xdr:sp>
      <xdr:nvSpPr>
        <xdr:cNvPr id="30" name="Text Box 196"/>
        <xdr:cNvSpPr txBox="1">
          <a:spLocks noChangeArrowheads="1"/>
        </xdr:cNvSpPr>
      </xdr:nvSpPr>
      <xdr:spPr>
        <a:xfrm>
          <a:off x="3295650" y="5619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5</xdr:col>
      <xdr:colOff>409575</xdr:colOff>
      <xdr:row>0</xdr:row>
      <xdr:rowOff>285750</xdr:rowOff>
    </xdr:from>
    <xdr:to>
      <xdr:col>7</xdr:col>
      <xdr:colOff>390525</xdr:colOff>
      <xdr:row>4</xdr:row>
      <xdr:rowOff>66675</xdr:rowOff>
    </xdr:to>
    <xdr:sp>
      <xdr:nvSpPr>
        <xdr:cNvPr id="31" name="Rectangle 197"/>
        <xdr:cNvSpPr>
          <a:spLocks/>
        </xdr:cNvSpPr>
      </xdr:nvSpPr>
      <xdr:spPr>
        <a:xfrm>
          <a:off x="3581400" y="285750"/>
          <a:ext cx="13525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85725</xdr:rowOff>
    </xdr:from>
    <xdr:to>
      <xdr:col>7</xdr:col>
      <xdr:colOff>133350</xdr:colOff>
      <xdr:row>2</xdr:row>
      <xdr:rowOff>209550</xdr:rowOff>
    </xdr:to>
    <xdr:sp>
      <xdr:nvSpPr>
        <xdr:cNvPr id="32" name="Text Box 199"/>
        <xdr:cNvSpPr txBox="1">
          <a:spLocks noChangeArrowheads="1"/>
        </xdr:cNvSpPr>
      </xdr:nvSpPr>
      <xdr:spPr>
        <a:xfrm>
          <a:off x="3876675" y="60007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552450</xdr:colOff>
      <xdr:row>5</xdr:row>
      <xdr:rowOff>66675</xdr:rowOff>
    </xdr:to>
    <xdr:sp>
      <xdr:nvSpPr>
        <xdr:cNvPr id="33" name="Text Box 200"/>
        <xdr:cNvSpPr txBox="1">
          <a:spLocks noChangeArrowheads="1"/>
        </xdr:cNvSpPr>
      </xdr:nvSpPr>
      <xdr:spPr>
        <a:xfrm>
          <a:off x="4114800" y="13430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180975</xdr:colOff>
      <xdr:row>0</xdr:row>
      <xdr:rowOff>400050</xdr:rowOff>
    </xdr:from>
    <xdr:to>
      <xdr:col>3</xdr:col>
      <xdr:colOff>561975</xdr:colOff>
      <xdr:row>0</xdr:row>
      <xdr:rowOff>400050</xdr:rowOff>
    </xdr:to>
    <xdr:sp>
      <xdr:nvSpPr>
        <xdr:cNvPr id="34" name="Line 201"/>
        <xdr:cNvSpPr>
          <a:spLocks noChangeAspect="1"/>
        </xdr:cNvSpPr>
      </xdr:nvSpPr>
      <xdr:spPr>
        <a:xfrm>
          <a:off x="1295400" y="400050"/>
          <a:ext cx="1066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409575</xdr:rowOff>
    </xdr:from>
    <xdr:to>
      <xdr:col>2</xdr:col>
      <xdr:colOff>447675</xdr:colOff>
      <xdr:row>15</xdr:row>
      <xdr:rowOff>142875</xdr:rowOff>
    </xdr:to>
    <xdr:sp>
      <xdr:nvSpPr>
        <xdr:cNvPr id="35" name="Line 202"/>
        <xdr:cNvSpPr>
          <a:spLocks noChangeAspect="1"/>
        </xdr:cNvSpPr>
      </xdr:nvSpPr>
      <xdr:spPr>
        <a:xfrm>
          <a:off x="1562100" y="4095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161925</xdr:rowOff>
    </xdr:from>
    <xdr:to>
      <xdr:col>6</xdr:col>
      <xdr:colOff>419100</xdr:colOff>
      <xdr:row>13</xdr:row>
      <xdr:rowOff>161925</xdr:rowOff>
    </xdr:to>
    <xdr:sp>
      <xdr:nvSpPr>
        <xdr:cNvPr id="36" name="Line 203"/>
        <xdr:cNvSpPr>
          <a:spLocks/>
        </xdr:cNvSpPr>
      </xdr:nvSpPr>
      <xdr:spPr>
        <a:xfrm>
          <a:off x="3695700" y="3648075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161925</xdr:rowOff>
    </xdr:from>
    <xdr:to>
      <xdr:col>6</xdr:col>
      <xdr:colOff>133350</xdr:colOff>
      <xdr:row>15</xdr:row>
      <xdr:rowOff>133350</xdr:rowOff>
    </xdr:to>
    <xdr:sp>
      <xdr:nvSpPr>
        <xdr:cNvPr id="37" name="Line 206"/>
        <xdr:cNvSpPr>
          <a:spLocks/>
        </xdr:cNvSpPr>
      </xdr:nvSpPr>
      <xdr:spPr>
        <a:xfrm>
          <a:off x="3990975" y="3648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6</xdr:col>
      <xdr:colOff>647700</xdr:colOff>
      <xdr:row>15</xdr:row>
      <xdr:rowOff>104775</xdr:rowOff>
    </xdr:to>
    <xdr:sp>
      <xdr:nvSpPr>
        <xdr:cNvPr id="38" name="Text Box 207"/>
        <xdr:cNvSpPr txBox="1">
          <a:spLocks noChangeAspect="1" noChangeArrowheads="1"/>
        </xdr:cNvSpPr>
      </xdr:nvSpPr>
      <xdr:spPr>
        <a:xfrm>
          <a:off x="3971925" y="37909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4</xdr:col>
      <xdr:colOff>114300</xdr:colOff>
      <xdr:row>14</xdr:row>
      <xdr:rowOff>85725</xdr:rowOff>
    </xdr:from>
    <xdr:to>
      <xdr:col>4</xdr:col>
      <xdr:colOff>114300</xdr:colOff>
      <xdr:row>16</xdr:row>
      <xdr:rowOff>171450</xdr:rowOff>
    </xdr:to>
    <xdr:sp>
      <xdr:nvSpPr>
        <xdr:cNvPr id="39" name="Line 111"/>
        <xdr:cNvSpPr>
          <a:spLocks noChangeAspect="1"/>
        </xdr:cNvSpPr>
      </xdr:nvSpPr>
      <xdr:spPr>
        <a:xfrm>
          <a:off x="2600325" y="3819525"/>
          <a:ext cx="0" cy="581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209550</xdr:rowOff>
    </xdr:from>
    <xdr:to>
      <xdr:col>3</xdr:col>
      <xdr:colOff>590550</xdr:colOff>
      <xdr:row>17</xdr:row>
      <xdr:rowOff>76200</xdr:rowOff>
    </xdr:to>
    <xdr:sp>
      <xdr:nvSpPr>
        <xdr:cNvPr id="40" name="Line 208"/>
        <xdr:cNvSpPr>
          <a:spLocks noChangeAspect="1"/>
        </xdr:cNvSpPr>
      </xdr:nvSpPr>
      <xdr:spPr>
        <a:xfrm>
          <a:off x="2390775" y="3943350"/>
          <a:ext cx="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228600</xdr:rowOff>
    </xdr:from>
    <xdr:to>
      <xdr:col>4</xdr:col>
      <xdr:colOff>228600</xdr:colOff>
      <xdr:row>16</xdr:row>
      <xdr:rowOff>190500</xdr:rowOff>
    </xdr:to>
    <xdr:sp>
      <xdr:nvSpPr>
        <xdr:cNvPr id="41" name="Text Box 84"/>
        <xdr:cNvSpPr txBox="1">
          <a:spLocks noChangeAspect="1" noChangeArrowheads="1"/>
        </xdr:cNvSpPr>
      </xdr:nvSpPr>
      <xdr:spPr>
        <a:xfrm>
          <a:off x="2314575" y="42100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571500</xdr:colOff>
      <xdr:row>13</xdr:row>
      <xdr:rowOff>180975</xdr:rowOff>
    </xdr:from>
    <xdr:to>
      <xdr:col>5</xdr:col>
      <xdr:colOff>571500</xdr:colOff>
      <xdr:row>17</xdr:row>
      <xdr:rowOff>76200</xdr:rowOff>
    </xdr:to>
    <xdr:sp>
      <xdr:nvSpPr>
        <xdr:cNvPr id="42" name="Line 209"/>
        <xdr:cNvSpPr>
          <a:spLocks/>
        </xdr:cNvSpPr>
      </xdr:nvSpPr>
      <xdr:spPr>
        <a:xfrm>
          <a:off x="3743325" y="36671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28575</xdr:rowOff>
    </xdr:from>
    <xdr:to>
      <xdr:col>5</xdr:col>
      <xdr:colOff>552450</xdr:colOff>
      <xdr:row>17</xdr:row>
      <xdr:rowOff>28575</xdr:rowOff>
    </xdr:to>
    <xdr:sp>
      <xdr:nvSpPr>
        <xdr:cNvPr id="43" name="Line 210"/>
        <xdr:cNvSpPr>
          <a:spLocks/>
        </xdr:cNvSpPr>
      </xdr:nvSpPr>
      <xdr:spPr>
        <a:xfrm>
          <a:off x="2400300" y="4505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5</xdr:col>
      <xdr:colOff>114300</xdr:colOff>
      <xdr:row>17</xdr:row>
      <xdr:rowOff>47625</xdr:rowOff>
    </xdr:to>
    <xdr:sp>
      <xdr:nvSpPr>
        <xdr:cNvPr id="44" name="Text Box 211"/>
        <xdr:cNvSpPr txBox="1">
          <a:spLocks noChangeAspect="1" noChangeArrowheads="1"/>
        </xdr:cNvSpPr>
      </xdr:nvSpPr>
      <xdr:spPr>
        <a:xfrm>
          <a:off x="2857500" y="4314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504825</xdr:colOff>
      <xdr:row>8</xdr:row>
      <xdr:rowOff>209550</xdr:rowOff>
    </xdr:to>
    <xdr:sp>
      <xdr:nvSpPr>
        <xdr:cNvPr id="45" name="Text Box 212"/>
        <xdr:cNvSpPr txBox="1">
          <a:spLocks noChangeAspect="1" noChangeArrowheads="1"/>
        </xdr:cNvSpPr>
      </xdr:nvSpPr>
      <xdr:spPr>
        <a:xfrm>
          <a:off x="1257300" y="2266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314325</xdr:colOff>
      <xdr:row>16</xdr:row>
      <xdr:rowOff>85725</xdr:rowOff>
    </xdr:from>
    <xdr:to>
      <xdr:col>3</xdr:col>
      <xdr:colOff>571500</xdr:colOff>
      <xdr:row>16</xdr:row>
      <xdr:rowOff>85725</xdr:rowOff>
    </xdr:to>
    <xdr:sp>
      <xdr:nvSpPr>
        <xdr:cNvPr id="46" name="Line 213"/>
        <xdr:cNvSpPr>
          <a:spLocks/>
        </xdr:cNvSpPr>
      </xdr:nvSpPr>
      <xdr:spPr>
        <a:xfrm>
          <a:off x="2114550" y="4314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390525</xdr:colOff>
      <xdr:row>16</xdr:row>
      <xdr:rowOff>85725</xdr:rowOff>
    </xdr:to>
    <xdr:sp>
      <xdr:nvSpPr>
        <xdr:cNvPr id="47" name="Line 214"/>
        <xdr:cNvSpPr>
          <a:spLocks/>
        </xdr:cNvSpPr>
      </xdr:nvSpPr>
      <xdr:spPr>
        <a:xfrm flipH="1">
          <a:off x="2609850" y="431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66675</xdr:rowOff>
    </xdr:from>
    <xdr:to>
      <xdr:col>5</xdr:col>
      <xdr:colOff>466725</xdr:colOff>
      <xdr:row>14</xdr:row>
      <xdr:rowOff>66675</xdr:rowOff>
    </xdr:to>
    <xdr:sp>
      <xdr:nvSpPr>
        <xdr:cNvPr id="48" name="Line 269"/>
        <xdr:cNvSpPr>
          <a:spLocks/>
        </xdr:cNvSpPr>
      </xdr:nvSpPr>
      <xdr:spPr>
        <a:xfrm>
          <a:off x="34766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104775</xdr:rowOff>
    </xdr:from>
    <xdr:to>
      <xdr:col>5</xdr:col>
      <xdr:colOff>457200</xdr:colOff>
      <xdr:row>14</xdr:row>
      <xdr:rowOff>180975</xdr:rowOff>
    </xdr:to>
    <xdr:sp>
      <xdr:nvSpPr>
        <xdr:cNvPr id="49" name="Text Box 271"/>
        <xdr:cNvSpPr txBox="1">
          <a:spLocks noChangeArrowheads="1"/>
        </xdr:cNvSpPr>
      </xdr:nvSpPr>
      <xdr:spPr>
        <a:xfrm>
          <a:off x="3352800" y="35909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1</xdr:col>
      <xdr:colOff>390525</xdr:colOff>
      <xdr:row>35</xdr:row>
      <xdr:rowOff>152400</xdr:rowOff>
    </xdr:from>
    <xdr:to>
      <xdr:col>7</xdr:col>
      <xdr:colOff>542925</xdr:colOff>
      <xdr:row>52</xdr:row>
      <xdr:rowOff>66675</xdr:rowOff>
    </xdr:to>
    <xdr:grpSp>
      <xdr:nvGrpSpPr>
        <xdr:cNvPr id="50" name="Group 277"/>
        <xdr:cNvGrpSpPr>
          <a:grpSpLocks/>
        </xdr:cNvGrpSpPr>
      </xdr:nvGrpSpPr>
      <xdr:grpSpPr>
        <a:xfrm>
          <a:off x="819150" y="9077325"/>
          <a:ext cx="4267200" cy="4391025"/>
          <a:chOff x="8" y="941"/>
          <a:chExt cx="448" cy="461"/>
        </a:xfrm>
        <a:solidFill>
          <a:srgbClr val="FFFFFF"/>
        </a:solidFill>
      </xdr:grpSpPr>
      <xdr:sp>
        <xdr:nvSpPr>
          <xdr:cNvPr id="51" name="Rectangle 218"/>
          <xdr:cNvSpPr>
            <a:spLocks/>
          </xdr:cNvSpPr>
        </xdr:nvSpPr>
        <xdr:spPr>
          <a:xfrm>
            <a:off x="8" y="941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2" name="Group 219"/>
          <xdr:cNvGrpSpPr>
            <a:grpSpLocks noChangeAspect="1"/>
          </xdr:cNvGrpSpPr>
        </xdr:nvGrpSpPr>
        <xdr:grpSpPr>
          <a:xfrm>
            <a:off x="99" y="1082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53" name="Line 220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221"/>
            <xdr:cNvSpPr txBox="1">
              <a:spLocks noChangeAspect="1" noChangeArrowheads="1"/>
            </xdr:cNvSpPr>
          </xdr:nvSpPr>
          <xdr:spPr>
            <a:xfrm>
              <a:off x="16" y="219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5" name="Line 222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Text Box 223"/>
            <xdr:cNvSpPr txBox="1">
              <a:spLocks noChangeAspect="1" noChangeArrowheads="1"/>
            </xdr:cNvSpPr>
          </xdr:nvSpPr>
          <xdr:spPr>
            <a:xfrm>
              <a:off x="48" y="237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57" name="Oval 224"/>
          <xdr:cNvSpPr>
            <a:spLocks noChangeAspect="1"/>
          </xdr:cNvSpPr>
        </xdr:nvSpPr>
        <xdr:spPr>
          <a:xfrm>
            <a:off x="192" y="1325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5"/>
          <xdr:cNvSpPr>
            <a:spLocks noChangeAspect="1"/>
          </xdr:cNvSpPr>
        </xdr:nvSpPr>
        <xdr:spPr>
          <a:xfrm>
            <a:off x="104" y="1271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226"/>
          <xdr:cNvSpPr>
            <a:spLocks noChangeAspect="1"/>
          </xdr:cNvSpPr>
        </xdr:nvSpPr>
        <xdr:spPr>
          <a:xfrm rot="961741">
            <a:off x="302" y="1306"/>
            <a:ext cx="4" cy="3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228" descr="縦線"/>
          <xdr:cNvSpPr>
            <a:spLocks noChangeAspect="1"/>
          </xdr:cNvSpPr>
        </xdr:nvSpPr>
        <xdr:spPr>
          <a:xfrm>
            <a:off x="197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229" descr="縦線"/>
          <xdr:cNvSpPr>
            <a:spLocks noChangeAspect="1"/>
          </xdr:cNvSpPr>
        </xdr:nvSpPr>
        <xdr:spPr>
          <a:xfrm>
            <a:off x="290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30"/>
          <xdr:cNvSpPr>
            <a:spLocks noChangeAspect="1"/>
          </xdr:cNvSpPr>
        </xdr:nvSpPr>
        <xdr:spPr>
          <a:xfrm flipH="1">
            <a:off x="169" y="943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31"/>
          <xdr:cNvSpPr>
            <a:spLocks noChangeAspect="1"/>
          </xdr:cNvSpPr>
        </xdr:nvSpPr>
        <xdr:spPr>
          <a:xfrm>
            <a:off x="142" y="11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32"/>
          <xdr:cNvSpPr>
            <a:spLocks noChangeAspect="1"/>
          </xdr:cNvSpPr>
        </xdr:nvSpPr>
        <xdr:spPr>
          <a:xfrm>
            <a:off x="169" y="958"/>
            <a:ext cx="136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33"/>
          <xdr:cNvSpPr>
            <a:spLocks noChangeAspect="1"/>
          </xdr:cNvSpPr>
        </xdr:nvSpPr>
        <xdr:spPr>
          <a:xfrm>
            <a:off x="168" y="1269"/>
            <a:ext cx="13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4"/>
          <xdr:cNvSpPr>
            <a:spLocks noChangeAspect="1"/>
          </xdr:cNvSpPr>
        </xdr:nvSpPr>
        <xdr:spPr>
          <a:xfrm>
            <a:off x="167" y="1111"/>
            <a:ext cx="136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5"/>
          <xdr:cNvSpPr>
            <a:spLocks noChangeAspect="1"/>
          </xdr:cNvSpPr>
        </xdr:nvSpPr>
        <xdr:spPr>
          <a:xfrm>
            <a:off x="89" y="1355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36"/>
          <xdr:cNvSpPr txBox="1">
            <a:spLocks noChangeAspect="1" noChangeArrowheads="1"/>
          </xdr:cNvSpPr>
        </xdr:nvSpPr>
        <xdr:spPr>
          <a:xfrm>
            <a:off x="105" y="1301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Line 237"/>
          <xdr:cNvSpPr>
            <a:spLocks noChangeAspect="1"/>
          </xdr:cNvSpPr>
        </xdr:nvSpPr>
        <xdr:spPr>
          <a:xfrm>
            <a:off x="135" y="127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38"/>
          <xdr:cNvSpPr>
            <a:spLocks noChangeAspect="1"/>
          </xdr:cNvSpPr>
        </xdr:nvSpPr>
        <xdr:spPr>
          <a:xfrm>
            <a:off x="164" y="963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239"/>
          <xdr:cNvSpPr>
            <a:spLocks noChangeAspect="1"/>
          </xdr:cNvSpPr>
        </xdr:nvSpPr>
        <xdr:spPr>
          <a:xfrm>
            <a:off x="160" y="1350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40" descr="右上がり対角線"/>
          <xdr:cNvSpPr>
            <a:spLocks noChangeAspect="1"/>
          </xdr:cNvSpPr>
        </xdr:nvSpPr>
        <xdr:spPr>
          <a:xfrm>
            <a:off x="46" y="1356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1"/>
          <xdr:cNvSpPr>
            <a:spLocks noChangeAspect="1"/>
          </xdr:cNvSpPr>
        </xdr:nvSpPr>
        <xdr:spPr>
          <a:xfrm>
            <a:off x="48" y="1355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242"/>
          <xdr:cNvSpPr>
            <a:spLocks/>
          </xdr:cNvSpPr>
        </xdr:nvSpPr>
        <xdr:spPr>
          <a:xfrm>
            <a:off x="184" y="1047"/>
            <a:ext cx="76" cy="42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投影画面センタ－</a:t>
            </a:r>
          </a:p>
        </xdr:txBody>
      </xdr:sp>
      <xdr:sp>
        <xdr:nvSpPr>
          <xdr:cNvPr id="76" name="Line 247"/>
          <xdr:cNvSpPr>
            <a:spLocks noChangeAspect="1"/>
          </xdr:cNvSpPr>
        </xdr:nvSpPr>
        <xdr:spPr>
          <a:xfrm>
            <a:off x="55" y="963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8"/>
          <xdr:cNvSpPr>
            <a:spLocks noChangeAspect="1"/>
          </xdr:cNvSpPr>
        </xdr:nvSpPr>
        <xdr:spPr>
          <a:xfrm>
            <a:off x="83" y="964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9"/>
          <xdr:cNvSpPr>
            <a:spLocks/>
          </xdr:cNvSpPr>
        </xdr:nvSpPr>
        <xdr:spPr>
          <a:xfrm>
            <a:off x="307" y="130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0"/>
          <xdr:cNvSpPr>
            <a:spLocks/>
          </xdr:cNvSpPr>
        </xdr:nvSpPr>
        <xdr:spPr>
          <a:xfrm>
            <a:off x="338" y="130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Text Box 251"/>
          <xdr:cNvSpPr txBox="1">
            <a:spLocks noChangeAspect="1" noChangeArrowheads="1"/>
          </xdr:cNvSpPr>
        </xdr:nvSpPr>
        <xdr:spPr>
          <a:xfrm>
            <a:off x="336" y="1319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233
</a:t>
            </a:r>
          </a:p>
        </xdr:txBody>
      </xdr:sp>
      <xdr:sp>
        <xdr:nvSpPr>
          <xdr:cNvPr id="81" name="Line 252"/>
          <xdr:cNvSpPr>
            <a:spLocks noChangeAspect="1"/>
          </xdr:cNvSpPr>
        </xdr:nvSpPr>
        <xdr:spPr>
          <a:xfrm>
            <a:off x="192" y="1322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53"/>
          <xdr:cNvSpPr>
            <a:spLocks noChangeAspect="1"/>
          </xdr:cNvSpPr>
        </xdr:nvSpPr>
        <xdr:spPr>
          <a:xfrm>
            <a:off x="170" y="1336"/>
            <a:ext cx="0" cy="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254"/>
          <xdr:cNvSpPr txBox="1">
            <a:spLocks noChangeAspect="1" noChangeArrowheads="1"/>
          </xdr:cNvSpPr>
        </xdr:nvSpPr>
        <xdr:spPr>
          <a:xfrm>
            <a:off x="162" y="1364"/>
            <a:ext cx="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Line 255"/>
          <xdr:cNvSpPr>
            <a:spLocks/>
          </xdr:cNvSpPr>
        </xdr:nvSpPr>
        <xdr:spPr>
          <a:xfrm>
            <a:off x="312" y="1307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56"/>
          <xdr:cNvSpPr>
            <a:spLocks/>
          </xdr:cNvSpPr>
        </xdr:nvSpPr>
        <xdr:spPr>
          <a:xfrm>
            <a:off x="171" y="139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257"/>
          <xdr:cNvSpPr txBox="1">
            <a:spLocks noChangeAspect="1" noChangeArrowheads="1"/>
          </xdr:cNvSpPr>
        </xdr:nvSpPr>
        <xdr:spPr>
          <a:xfrm>
            <a:off x="219" y="1374"/>
            <a:ext cx="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Text Box 258"/>
          <xdr:cNvSpPr txBox="1">
            <a:spLocks noChangeAspect="1" noChangeArrowheads="1"/>
          </xdr:cNvSpPr>
        </xdr:nvSpPr>
        <xdr:spPr>
          <a:xfrm>
            <a:off x="51" y="11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Line 259"/>
          <xdr:cNvSpPr>
            <a:spLocks/>
          </xdr:cNvSpPr>
        </xdr:nvSpPr>
        <xdr:spPr>
          <a:xfrm>
            <a:off x="141" y="137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0"/>
          <xdr:cNvSpPr>
            <a:spLocks/>
          </xdr:cNvSpPr>
        </xdr:nvSpPr>
        <xdr:spPr>
          <a:xfrm flipH="1">
            <a:off x="193" y="137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 Box 83"/>
          <xdr:cNvSpPr txBox="1">
            <a:spLocks noChangeArrowheads="1"/>
          </xdr:cNvSpPr>
        </xdr:nvSpPr>
        <xdr:spPr>
          <a:xfrm>
            <a:off x="270" y="10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91" name="Rectangle 158"/>
          <xdr:cNvSpPr>
            <a:spLocks/>
          </xdr:cNvSpPr>
        </xdr:nvSpPr>
        <xdr:spPr>
          <a:xfrm>
            <a:off x="299" y="960"/>
            <a:ext cx="142" cy="10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159"/>
          <xdr:cNvSpPr>
            <a:spLocks/>
          </xdr:cNvSpPr>
        </xdr:nvSpPr>
        <xdr:spPr>
          <a:xfrm>
            <a:off x="299" y="977"/>
            <a:ext cx="14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 Box 160"/>
          <xdr:cNvSpPr txBox="1">
            <a:spLocks noChangeArrowheads="1"/>
          </xdr:cNvSpPr>
        </xdr:nvSpPr>
        <xdr:spPr>
          <a:xfrm>
            <a:off x="330" y="993"/>
            <a:ext cx="8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94" name="Text Box 162"/>
          <xdr:cNvSpPr txBox="1">
            <a:spLocks noChangeArrowheads="1"/>
          </xdr:cNvSpPr>
        </xdr:nvSpPr>
        <xdr:spPr>
          <a:xfrm>
            <a:off x="358" y="1073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5" name="Text Box 272"/>
          <xdr:cNvSpPr txBox="1">
            <a:spLocks noChangeArrowheads="1"/>
          </xdr:cNvSpPr>
        </xdr:nvSpPr>
        <xdr:spPr>
          <a:xfrm>
            <a:off x="268" y="1295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θ</a:t>
            </a:r>
          </a:p>
        </xdr:txBody>
      </xdr:sp>
      <xdr:sp>
        <xdr:nvSpPr>
          <xdr:cNvPr id="97" name="Line 276"/>
          <xdr:cNvSpPr>
            <a:spLocks/>
          </xdr:cNvSpPr>
        </xdr:nvSpPr>
        <xdr:spPr>
          <a:xfrm>
            <a:off x="276" y="131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504825</xdr:rowOff>
    </xdr:from>
    <xdr:to>
      <xdr:col>30</xdr:col>
      <xdr:colOff>9525</xdr:colOff>
      <xdr:row>16</xdr:row>
      <xdr:rowOff>0</xdr:rowOff>
    </xdr:to>
    <xdr:graphicFrame>
      <xdr:nvGraphicFramePr>
        <xdr:cNvPr id="98" name="Chart 278"/>
        <xdr:cNvGraphicFramePr/>
      </xdr:nvGraphicFramePr>
      <xdr:xfrm>
        <a:off x="14744700" y="504825"/>
        <a:ext cx="41243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9525</xdr:colOff>
      <xdr:row>33</xdr:row>
      <xdr:rowOff>9525</xdr:rowOff>
    </xdr:to>
    <xdr:graphicFrame>
      <xdr:nvGraphicFramePr>
        <xdr:cNvPr id="99" name="Chart 279"/>
        <xdr:cNvGraphicFramePr/>
      </xdr:nvGraphicFramePr>
      <xdr:xfrm>
        <a:off x="14744700" y="4724400"/>
        <a:ext cx="412432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9525</xdr:colOff>
      <xdr:row>51</xdr:row>
      <xdr:rowOff>9525</xdr:rowOff>
    </xdr:to>
    <xdr:graphicFrame>
      <xdr:nvGraphicFramePr>
        <xdr:cNvPr id="100" name="Chart 280"/>
        <xdr:cNvGraphicFramePr/>
      </xdr:nvGraphicFramePr>
      <xdr:xfrm>
        <a:off x="14744700" y="9439275"/>
        <a:ext cx="41243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52</xdr:row>
      <xdr:rowOff>219075</xdr:rowOff>
    </xdr:from>
    <xdr:to>
      <xdr:col>30</xdr:col>
      <xdr:colOff>9525</xdr:colOff>
      <xdr:row>67</xdr:row>
      <xdr:rowOff>228600</xdr:rowOff>
    </xdr:to>
    <xdr:graphicFrame>
      <xdr:nvGraphicFramePr>
        <xdr:cNvPr id="101" name="Chart 281"/>
        <xdr:cNvGraphicFramePr/>
      </xdr:nvGraphicFramePr>
      <xdr:xfrm>
        <a:off x="14744700" y="13620750"/>
        <a:ext cx="41243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276225</xdr:colOff>
      <xdr:row>35</xdr:row>
      <xdr:rowOff>142875</xdr:rowOff>
    </xdr:from>
    <xdr:to>
      <xdr:col>20</xdr:col>
      <xdr:colOff>352425</xdr:colOff>
      <xdr:row>37</xdr:row>
      <xdr:rowOff>57150</xdr:rowOff>
    </xdr:to>
    <xdr:sp>
      <xdr:nvSpPr>
        <xdr:cNvPr id="102" name="AutoShape 282"/>
        <xdr:cNvSpPr>
          <a:spLocks/>
        </xdr:cNvSpPr>
      </xdr:nvSpPr>
      <xdr:spPr>
        <a:xfrm>
          <a:off x="10706100" y="9067800"/>
          <a:ext cx="2133600" cy="676275"/>
        </a:xfrm>
        <a:prstGeom prst="wedgeRectCallout">
          <a:avLst>
            <a:gd name="adj1" fmla="val -69046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"/>
  <sheetViews>
    <sheetView tabSelected="1" zoomScalePageLayoutView="0" workbookViewId="0" topLeftCell="D13">
      <selection activeCell="S17" sqref="S17"/>
    </sheetView>
  </sheetViews>
  <sheetFormatPr defaultColWidth="9.00390625" defaultRowHeight="13.5"/>
  <cols>
    <col min="1" max="1" width="8.50390625" style="0" customWidth="1"/>
    <col min="2" max="2" width="8.25390625" style="0" customWidth="1"/>
    <col min="3" max="3" width="5.125" style="0" customWidth="1"/>
    <col min="4" max="4" width="7.875" style="0" customWidth="1"/>
    <col min="5" max="5" width="1.625" style="0" customWidth="1"/>
    <col min="6" max="6" width="6.25390625" style="0" customWidth="1"/>
    <col min="7" max="10" width="9.00390625" style="0" customWidth="1"/>
    <col min="11" max="11" width="17.875" style="0" customWidth="1"/>
    <col min="12" max="12" width="8.00390625" style="0" bestFit="1" customWidth="1"/>
    <col min="13" max="13" width="8.375" style="0" customWidth="1"/>
    <col min="14" max="14" width="8.625" style="0" customWidth="1"/>
    <col min="15" max="15" width="8.00390625" style="0" customWidth="1"/>
    <col min="16" max="16" width="8.50390625" style="0" customWidth="1"/>
  </cols>
  <sheetData>
    <row r="1" spans="1:14" ht="14.25" thickBot="1">
      <c r="A1" s="99"/>
      <c r="B1" s="99"/>
      <c r="C1" s="99"/>
      <c r="D1" s="99"/>
      <c r="E1" s="99"/>
      <c r="F1" s="99"/>
      <c r="G1" s="99"/>
      <c r="H1" s="99"/>
      <c r="I1" s="99"/>
      <c r="J1" s="99"/>
      <c r="M1" s="110" t="s">
        <v>35</v>
      </c>
      <c r="N1" s="110" t="s">
        <v>36</v>
      </c>
    </row>
    <row r="2" spans="1:24" ht="18.7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10" t="s">
        <v>37</v>
      </c>
      <c r="L2" s="123">
        <v>80</v>
      </c>
      <c r="M2" s="111">
        <f>(((L2*25.4)/1000)*4)/5</f>
        <v>1.6256</v>
      </c>
      <c r="N2" s="112">
        <f>(M2*3)/4</f>
        <v>1.2191999999999998</v>
      </c>
      <c r="O2" t="s">
        <v>34</v>
      </c>
      <c r="T2" s="91"/>
      <c r="U2" s="95"/>
      <c r="V2" s="95"/>
      <c r="W2" s="95"/>
      <c r="X2" s="95"/>
    </row>
    <row r="3" spans="1:24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110" t="s">
        <v>38</v>
      </c>
      <c r="L3" s="124" t="s">
        <v>31</v>
      </c>
      <c r="T3" s="91"/>
      <c r="U3" s="95"/>
      <c r="V3" s="95"/>
      <c r="W3" s="106" t="s">
        <v>32</v>
      </c>
      <c r="X3" s="95"/>
    </row>
    <row r="4" spans="1:24" ht="19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108"/>
      <c r="L4" s="118" t="s">
        <v>27</v>
      </c>
      <c r="M4" s="119" t="s">
        <v>28</v>
      </c>
      <c r="N4" s="119" t="s">
        <v>29</v>
      </c>
      <c r="O4" s="119" t="s">
        <v>30</v>
      </c>
      <c r="P4" s="120" t="s">
        <v>33</v>
      </c>
      <c r="T4" s="91"/>
      <c r="U4" s="95"/>
      <c r="V4" s="95"/>
      <c r="W4" s="105" t="s">
        <v>31</v>
      </c>
      <c r="X4" s="95"/>
    </row>
    <row r="5" spans="1:24" ht="19.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109"/>
      <c r="L5" s="115">
        <f>IF($L$3="4:3",($L$2-47.28)/1.322,($L$2-43.35)/1.214)</f>
        <v>24.750378214826018</v>
      </c>
      <c r="M5" s="116">
        <f>IF($L$3="4:3",(($L$2+2.71)/1.322)-5,(($L$2+2.542)/1.214)-5)</f>
        <v>57.564296520423596</v>
      </c>
      <c r="N5" s="116">
        <f>IF($L$3="4:3",($L$2+18.4)/2.718,($L$2+11)/1.636)</f>
        <v>36.20309050772627</v>
      </c>
      <c r="O5" s="116">
        <f>IF($L$3="4:3",($L$2+3.64)/0.528,($L$2+3.75)/0.539)</f>
        <v>158.4090909090909</v>
      </c>
      <c r="P5" s="117">
        <f>N5+21</f>
        <v>57.20309050772627</v>
      </c>
      <c r="T5" s="91"/>
      <c r="U5" s="95"/>
      <c r="V5" s="95"/>
      <c r="W5" s="95"/>
      <c r="X5" s="90"/>
    </row>
    <row r="6" spans="1:24" ht="18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113"/>
      <c r="L6" s="114"/>
      <c r="M6" s="114"/>
      <c r="N6" s="114"/>
      <c r="O6" s="114"/>
      <c r="P6" s="104"/>
      <c r="T6" s="91"/>
      <c r="U6" s="126"/>
      <c r="V6" s="126"/>
      <c r="W6" s="126"/>
      <c r="X6" s="126"/>
    </row>
    <row r="7" spans="1:24" ht="26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113"/>
      <c r="L7" s="127" t="s">
        <v>39</v>
      </c>
      <c r="M7" s="127"/>
      <c r="N7" s="127"/>
      <c r="O7" s="127"/>
      <c r="P7" s="127"/>
      <c r="T7" s="91"/>
      <c r="U7" s="93"/>
      <c r="V7" s="93"/>
      <c r="W7" s="93"/>
      <c r="X7" s="93"/>
    </row>
    <row r="8" spans="1:24" ht="18.75">
      <c r="A8" s="99"/>
      <c r="B8" s="99"/>
      <c r="C8" s="99"/>
      <c r="D8" s="99"/>
      <c r="E8" s="99"/>
      <c r="F8" s="99"/>
      <c r="G8" s="99"/>
      <c r="H8" s="99"/>
      <c r="I8" s="99"/>
      <c r="J8" s="99"/>
      <c r="K8" s="107"/>
      <c r="L8" s="127"/>
      <c r="M8" s="127"/>
      <c r="N8" s="127"/>
      <c r="O8" s="127"/>
      <c r="P8" s="127"/>
      <c r="T8" s="91"/>
      <c r="U8" s="94"/>
      <c r="V8" s="94"/>
      <c r="W8" s="94"/>
      <c r="X8" s="94"/>
    </row>
    <row r="9" spans="1:24" ht="18">
      <c r="A9" s="99"/>
      <c r="B9" s="99"/>
      <c r="C9" s="99"/>
      <c r="D9" s="99"/>
      <c r="E9" s="99"/>
      <c r="F9" s="99"/>
      <c r="G9" s="99"/>
      <c r="H9" s="99"/>
      <c r="I9" s="99"/>
      <c r="J9" s="99"/>
      <c r="L9" s="127"/>
      <c r="M9" s="127"/>
      <c r="N9" s="127"/>
      <c r="O9" s="127"/>
      <c r="P9" s="127"/>
      <c r="T9" s="91"/>
      <c r="U9" s="91"/>
      <c r="V9" s="91"/>
      <c r="W9" s="91"/>
      <c r="X9" s="91"/>
    </row>
    <row r="10" spans="1:18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L10" s="127"/>
      <c r="M10" s="127"/>
      <c r="N10" s="127"/>
      <c r="O10" s="127"/>
      <c r="P10" s="127"/>
      <c r="Q10" s="121"/>
      <c r="R10" s="121"/>
    </row>
    <row r="11" spans="1:18" ht="13.5">
      <c r="A11" s="99"/>
      <c r="B11" s="99"/>
      <c r="C11" s="99"/>
      <c r="D11" s="99"/>
      <c r="E11" s="99"/>
      <c r="F11" s="99"/>
      <c r="G11" s="99"/>
      <c r="H11" s="99"/>
      <c r="I11" s="99"/>
      <c r="J11" s="99"/>
      <c r="L11" s="121"/>
      <c r="M11" s="121"/>
      <c r="N11" s="121"/>
      <c r="O11" s="121"/>
      <c r="P11" s="121"/>
      <c r="Q11" s="121"/>
      <c r="R11" s="121"/>
    </row>
    <row r="12" spans="1:18" ht="330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4"/>
      <c r="L12" s="127" t="s">
        <v>40</v>
      </c>
      <c r="M12" s="128"/>
      <c r="N12" s="128"/>
      <c r="O12" s="128"/>
      <c r="P12" s="128"/>
      <c r="Q12" s="121"/>
      <c r="R12" s="121"/>
    </row>
    <row r="13" spans="1:18" ht="35.25" customHeight="1">
      <c r="A13" s="99"/>
      <c r="B13" s="63"/>
      <c r="C13" s="99"/>
      <c r="D13" s="99"/>
      <c r="E13" s="99"/>
      <c r="F13" s="99"/>
      <c r="G13" s="99"/>
      <c r="H13" s="99"/>
      <c r="I13" s="99"/>
      <c r="J13" s="99"/>
      <c r="K13" s="104"/>
      <c r="L13" s="128"/>
      <c r="M13" s="128"/>
      <c r="N13" s="128"/>
      <c r="O13" s="128"/>
      <c r="P13" s="128"/>
      <c r="Q13" s="121"/>
      <c r="R13" s="121"/>
    </row>
    <row r="14" spans="1:18" ht="18">
      <c r="A14" s="99"/>
      <c r="B14" s="63"/>
      <c r="C14" s="99"/>
      <c r="D14" s="99"/>
      <c r="E14" s="99"/>
      <c r="F14" s="99"/>
      <c r="G14" s="99"/>
      <c r="H14" s="99"/>
      <c r="I14" s="99"/>
      <c r="J14" s="99"/>
      <c r="K14" s="104"/>
      <c r="L14" s="91"/>
      <c r="M14" s="94"/>
      <c r="N14" s="94"/>
      <c r="O14" s="94"/>
      <c r="P14" s="94"/>
      <c r="Q14" s="121"/>
      <c r="R14" s="121"/>
    </row>
    <row r="15" spans="1:18" ht="18">
      <c r="A15" s="99"/>
      <c r="B15" s="101">
        <f>O5</f>
        <v>158.4090909090909</v>
      </c>
      <c r="C15" s="99"/>
      <c r="D15" s="99"/>
      <c r="E15" s="99"/>
      <c r="F15" s="99"/>
      <c r="G15" s="99"/>
      <c r="H15" s="99"/>
      <c r="I15" s="99"/>
      <c r="J15" s="99"/>
      <c r="K15" s="104"/>
      <c r="L15" s="91"/>
      <c r="M15" s="91"/>
      <c r="N15" s="91"/>
      <c r="O15" s="91"/>
      <c r="P15" s="91"/>
      <c r="Q15" s="92"/>
      <c r="R15" s="92"/>
    </row>
    <row r="16" spans="1:18" ht="18">
      <c r="A16" s="99"/>
      <c r="B16" s="63"/>
      <c r="C16" s="99"/>
      <c r="D16" s="99"/>
      <c r="E16" s="99"/>
      <c r="F16" s="99"/>
      <c r="G16" s="99"/>
      <c r="H16" s="99"/>
      <c r="I16" s="99"/>
      <c r="J16" s="99"/>
      <c r="L16" s="97"/>
      <c r="M16" s="97"/>
      <c r="N16" s="98"/>
      <c r="O16" s="122"/>
      <c r="P16" s="90"/>
      <c r="Q16" s="126"/>
      <c r="R16" s="126"/>
    </row>
    <row r="17" spans="1:19" ht="18">
      <c r="A17" s="99"/>
      <c r="B17" s="63"/>
      <c r="C17" s="99"/>
      <c r="D17" s="99"/>
      <c r="E17" s="99"/>
      <c r="F17" s="99"/>
      <c r="G17" s="99"/>
      <c r="H17" s="99"/>
      <c r="I17" s="99"/>
      <c r="J17" s="99"/>
      <c r="L17" s="97"/>
      <c r="M17" s="97"/>
      <c r="N17" s="98"/>
      <c r="O17" s="122"/>
      <c r="P17" s="93"/>
      <c r="Q17" s="93"/>
      <c r="R17" s="93"/>
      <c r="S17" s="110"/>
    </row>
    <row r="18" spans="1:18" ht="18">
      <c r="A18" s="99"/>
      <c r="B18" s="63"/>
      <c r="C18" s="99"/>
      <c r="D18" s="99"/>
      <c r="E18" s="99"/>
      <c r="F18" s="99"/>
      <c r="G18" s="99"/>
      <c r="H18" s="99"/>
      <c r="I18" s="99"/>
      <c r="J18" s="99"/>
      <c r="L18" s="97"/>
      <c r="M18" s="97"/>
      <c r="N18" s="98"/>
      <c r="O18" s="122"/>
      <c r="P18" s="94"/>
      <c r="Q18" s="94"/>
      <c r="R18" s="94"/>
    </row>
    <row r="19" spans="1:18" ht="18">
      <c r="A19" s="99"/>
      <c r="B19" s="63"/>
      <c r="C19" s="99"/>
      <c r="D19" s="99"/>
      <c r="E19" s="99"/>
      <c r="F19" s="99"/>
      <c r="G19" s="99"/>
      <c r="H19" s="99"/>
      <c r="I19" s="99"/>
      <c r="J19" s="99"/>
      <c r="L19" s="96"/>
      <c r="M19" s="97"/>
      <c r="N19" s="96"/>
      <c r="O19" s="91"/>
      <c r="P19" s="91"/>
      <c r="Q19" s="91"/>
      <c r="R19" s="91"/>
    </row>
    <row r="20" spans="1:18" ht="18">
      <c r="A20" s="99"/>
      <c r="B20" s="63"/>
      <c r="C20" s="99"/>
      <c r="D20" s="99"/>
      <c r="E20" s="99"/>
      <c r="F20" s="99"/>
      <c r="G20" s="99"/>
      <c r="H20" s="99"/>
      <c r="I20" s="99"/>
      <c r="J20" s="99"/>
      <c r="L20" s="96"/>
      <c r="M20" s="97"/>
      <c r="N20" s="96"/>
      <c r="O20" s="91"/>
      <c r="P20" s="121"/>
      <c r="Q20" s="121"/>
      <c r="R20" s="121"/>
    </row>
    <row r="21" spans="1:18" ht="18">
      <c r="A21" s="99"/>
      <c r="B21" s="63"/>
      <c r="C21" s="99"/>
      <c r="D21" s="99"/>
      <c r="E21" s="99"/>
      <c r="F21" s="99"/>
      <c r="G21" s="99"/>
      <c r="H21" s="99"/>
      <c r="I21" s="99"/>
      <c r="J21" s="99"/>
      <c r="L21" s="96"/>
      <c r="M21" s="97"/>
      <c r="N21" s="96"/>
      <c r="O21" s="91"/>
      <c r="P21" s="121"/>
      <c r="Q21" s="121"/>
      <c r="R21" s="121"/>
    </row>
    <row r="22" spans="1:18" ht="18">
      <c r="A22" s="99"/>
      <c r="B22" s="63"/>
      <c r="C22" s="99"/>
      <c r="D22" s="99"/>
      <c r="E22" s="99"/>
      <c r="F22" s="99"/>
      <c r="G22" s="99"/>
      <c r="H22" s="99"/>
      <c r="I22" s="99"/>
      <c r="J22" s="99"/>
      <c r="L22" s="96"/>
      <c r="M22" s="97"/>
      <c r="N22" s="96"/>
      <c r="O22" s="91"/>
      <c r="P22" s="121"/>
      <c r="Q22" s="121"/>
      <c r="R22" s="121"/>
    </row>
    <row r="23" spans="1:18" ht="18">
      <c r="A23" s="99"/>
      <c r="B23" s="63"/>
      <c r="C23" s="102">
        <f>N5</f>
        <v>36.20309050772627</v>
      </c>
      <c r="D23" s="99"/>
      <c r="E23" s="99"/>
      <c r="F23" s="99"/>
      <c r="G23" s="99"/>
      <c r="H23" s="99"/>
      <c r="I23" s="99"/>
      <c r="J23" s="99"/>
      <c r="L23" s="96"/>
      <c r="M23" s="97"/>
      <c r="N23" s="96"/>
      <c r="O23" s="91"/>
      <c r="P23" s="121"/>
      <c r="Q23" s="121"/>
      <c r="R23" s="121"/>
    </row>
    <row r="24" spans="1:18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L24" s="96"/>
      <c r="M24" s="97"/>
      <c r="N24" s="96"/>
      <c r="O24" s="91"/>
      <c r="P24" s="121"/>
      <c r="Q24" s="121"/>
      <c r="R24" s="121"/>
    </row>
    <row r="25" spans="1:18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L25" s="96"/>
      <c r="M25" s="97"/>
      <c r="N25" s="96"/>
      <c r="O25" s="91"/>
      <c r="P25" s="121"/>
      <c r="Q25" s="121"/>
      <c r="R25" s="121"/>
    </row>
    <row r="26" spans="1:18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L26" s="96"/>
      <c r="M26" s="97"/>
      <c r="N26" s="96"/>
      <c r="O26" s="91"/>
      <c r="P26" s="121"/>
      <c r="Q26" s="121"/>
      <c r="R26" s="121"/>
    </row>
    <row r="27" spans="1:18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L27" s="96"/>
      <c r="M27" s="97"/>
      <c r="N27" s="96"/>
      <c r="O27" s="91"/>
      <c r="P27" s="121"/>
      <c r="Q27" s="121"/>
      <c r="R27" s="121"/>
    </row>
    <row r="28" spans="1:18" ht="18">
      <c r="A28" s="99"/>
      <c r="B28" s="99"/>
      <c r="C28" s="99"/>
      <c r="D28" s="100"/>
      <c r="E28" s="100"/>
      <c r="F28" s="103">
        <f>L5</f>
        <v>24.750378214826018</v>
      </c>
      <c r="G28" s="125">
        <f>M5</f>
        <v>57.564296520423596</v>
      </c>
      <c r="H28" s="125"/>
      <c r="I28" s="99"/>
      <c r="J28" s="99"/>
      <c r="L28" s="96"/>
      <c r="M28" s="97"/>
      <c r="N28" s="96"/>
      <c r="O28" s="91"/>
      <c r="P28" s="121"/>
      <c r="Q28" s="121"/>
      <c r="R28" s="121"/>
    </row>
    <row r="29" spans="1:15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L29" s="96"/>
      <c r="M29" s="97"/>
      <c r="N29" s="96"/>
      <c r="O29" s="91"/>
    </row>
  </sheetData>
  <sheetProtection password="CA05" sheet="1"/>
  <mergeCells count="6">
    <mergeCell ref="G28:H28"/>
    <mergeCell ref="Q16:R16"/>
    <mergeCell ref="U6:V6"/>
    <mergeCell ref="W6:X6"/>
    <mergeCell ref="L7:P10"/>
    <mergeCell ref="L12:P13"/>
  </mergeCells>
  <dataValidations count="1">
    <dataValidation type="list" allowBlank="1" showInputMessage="1" showErrorMessage="1" prompt="Choose Aspect Ratio" sqref="L11 L3">
      <formula1>$W$3:$W$4</formula1>
    </dataValidation>
  </dataValidations>
  <printOptions/>
  <pageMargins left="0.787401575" right="0.787401575" top="0.984251969" bottom="0.984251969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69"/>
  <sheetViews>
    <sheetView zoomScale="75" zoomScaleNormal="75" zoomScalePageLayoutView="0" workbookViewId="0" topLeftCell="A16">
      <selection activeCell="J6" sqref="J6:J10"/>
    </sheetView>
  </sheetViews>
  <sheetFormatPr defaultColWidth="9.00390625" defaultRowHeight="13.5"/>
  <cols>
    <col min="1" max="1" width="5.625" style="5" customWidth="1"/>
    <col min="2" max="8" width="9.00390625" style="5" customWidth="1"/>
    <col min="9" max="9" width="1.625" style="5" customWidth="1"/>
    <col min="10" max="10" width="13.25390625" style="28" customWidth="1"/>
    <col min="11" max="12" width="7.625" style="28" customWidth="1"/>
    <col min="13" max="14" width="9.00390625" style="28" customWidth="1"/>
    <col min="15" max="15" width="9.00390625" style="5" customWidth="1"/>
    <col min="16" max="16" width="9.50390625" style="5" bestFit="1" customWidth="1"/>
    <col min="17" max="17" width="1.625" style="5" customWidth="1"/>
    <col min="18" max="23" width="9.00390625" style="5" customWidth="1"/>
    <col min="24" max="24" width="2.625" style="5" customWidth="1"/>
    <col min="25" max="30" width="9.00390625" style="5" customWidth="1"/>
    <col min="31" max="31" width="2.875" style="5" customWidth="1"/>
    <col min="32" max="16384" width="9.00390625" style="5" customWidth="1"/>
  </cols>
  <sheetData>
    <row r="1" spans="1:31" s="1" customFormat="1" ht="40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77"/>
      <c r="Z1" s="77"/>
      <c r="AA1" s="77"/>
      <c r="AB1" s="77"/>
      <c r="AC1" s="77"/>
      <c r="AD1" s="77"/>
      <c r="AE1" s="78"/>
    </row>
    <row r="2" spans="1:31" ht="19.5" customHeight="1">
      <c r="A2" s="2"/>
      <c r="B2" s="3"/>
      <c r="C2" s="3"/>
      <c r="D2" s="3"/>
      <c r="E2" s="3"/>
      <c r="F2" s="3"/>
      <c r="G2" s="3"/>
      <c r="H2" s="3"/>
      <c r="I2" s="3"/>
      <c r="J2" s="41" t="s">
        <v>11</v>
      </c>
      <c r="K2" s="129" t="s">
        <v>3</v>
      </c>
      <c r="L2" s="130"/>
      <c r="M2" s="41" t="s">
        <v>12</v>
      </c>
      <c r="N2" s="41" t="s">
        <v>13</v>
      </c>
      <c r="O2" s="41" t="s">
        <v>14</v>
      </c>
      <c r="P2" s="41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9.5" customHeight="1" thickBot="1">
      <c r="A3" s="2"/>
      <c r="B3" s="3"/>
      <c r="H3" s="3"/>
      <c r="I3" s="3"/>
      <c r="J3" s="6" t="s">
        <v>16</v>
      </c>
      <c r="K3" s="7" t="s">
        <v>17</v>
      </c>
      <c r="L3" s="8" t="s">
        <v>17</v>
      </c>
      <c r="M3" s="46" t="s">
        <v>18</v>
      </c>
      <c r="N3" s="20" t="s">
        <v>18</v>
      </c>
      <c r="O3" s="20" t="s">
        <v>18</v>
      </c>
      <c r="P3" s="20" t="s">
        <v>18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9.5" customHeight="1">
      <c r="A4" s="2"/>
      <c r="B4" s="3"/>
      <c r="H4" s="3"/>
      <c r="I4" s="3"/>
      <c r="J4" s="56">
        <v>48</v>
      </c>
      <c r="K4" s="57">
        <f aca="true" t="shared" si="0" ref="K4:K15">J4*25.4*10^-3/SQRT($E$20^2+$F$20^2)*$E$20</f>
        <v>0.9753599999999999</v>
      </c>
      <c r="L4" s="58">
        <f aca="true" t="shared" si="1" ref="L4:L15">J4*25.4*10^-3/SQRT($E$20^2+$F$20^2)*$F$20</f>
        <v>0.73152</v>
      </c>
      <c r="M4" s="59">
        <v>0.460554000000002</v>
      </c>
      <c r="N4" s="60">
        <v>38.260554</v>
      </c>
      <c r="O4" s="59">
        <v>24.412245</v>
      </c>
      <c r="P4" s="60">
        <v>98.19668399999999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9.5" customHeight="1">
      <c r="A5" s="2"/>
      <c r="B5" s="3"/>
      <c r="H5" s="3"/>
      <c r="I5" s="3"/>
      <c r="J5" s="9">
        <v>50</v>
      </c>
      <c r="K5" s="10">
        <f t="shared" si="0"/>
        <v>1.016</v>
      </c>
      <c r="L5" s="11">
        <f t="shared" si="1"/>
        <v>0.762</v>
      </c>
      <c r="M5" s="30">
        <v>1.989300000000003</v>
      </c>
      <c r="N5" s="48">
        <v>39.789300000000004</v>
      </c>
      <c r="O5" s="30">
        <v>25.153950000000002</v>
      </c>
      <c r="P5" s="48">
        <v>101.93242999999998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9.5" customHeight="1">
      <c r="A6" s="2"/>
      <c r="B6" s="3"/>
      <c r="H6" s="3"/>
      <c r="I6" s="3"/>
      <c r="J6" s="50">
        <v>60</v>
      </c>
      <c r="K6" s="51">
        <f t="shared" si="0"/>
        <v>1.2192</v>
      </c>
      <c r="L6" s="52">
        <f t="shared" si="1"/>
        <v>0.9144000000000001</v>
      </c>
      <c r="M6" s="53">
        <v>9.61621</v>
      </c>
      <c r="N6" s="54">
        <v>47.41621</v>
      </c>
      <c r="O6" s="53">
        <v>28.85215</v>
      </c>
      <c r="P6" s="54">
        <v>120.389256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9.5" customHeight="1">
      <c r="A7" s="2"/>
      <c r="B7" s="3"/>
      <c r="H7" s="3"/>
      <c r="I7" s="3"/>
      <c r="J7" s="50">
        <v>70</v>
      </c>
      <c r="K7" s="51">
        <f t="shared" si="0"/>
        <v>1.4224</v>
      </c>
      <c r="L7" s="52">
        <f t="shared" si="1"/>
        <v>1.0668000000000002</v>
      </c>
      <c r="M7" s="53">
        <v>17.228311999999995</v>
      </c>
      <c r="N7" s="54">
        <v>55.02831199999999</v>
      </c>
      <c r="O7" s="53">
        <v>32.551067</v>
      </c>
      <c r="P7" s="54">
        <v>139.34830000000002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1" ht="19.5" customHeight="1">
      <c r="A8" s="2"/>
      <c r="B8" s="3"/>
      <c r="H8" s="3"/>
      <c r="I8" s="3"/>
      <c r="J8" s="50">
        <v>80</v>
      </c>
      <c r="K8" s="51">
        <f t="shared" si="0"/>
        <v>1.6256</v>
      </c>
      <c r="L8" s="52">
        <f t="shared" si="1"/>
        <v>1.2191999999999998</v>
      </c>
      <c r="M8" s="53">
        <v>24.778653</v>
      </c>
      <c r="N8" s="54">
        <v>62.578652999999996</v>
      </c>
      <c r="O8" s="53">
        <v>36.221906000000004</v>
      </c>
      <c r="P8" s="54">
        <v>158.228771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1:31" ht="19.5" customHeight="1">
      <c r="A9" s="2"/>
      <c r="B9" s="3"/>
      <c r="I9" s="3"/>
      <c r="J9" s="50">
        <v>90</v>
      </c>
      <c r="K9" s="51">
        <f t="shared" si="0"/>
        <v>1.8288</v>
      </c>
      <c r="L9" s="52">
        <f t="shared" si="1"/>
        <v>1.3716</v>
      </c>
      <c r="M9" s="53">
        <v>32.364481999999995</v>
      </c>
      <c r="N9" s="54">
        <v>70.16448199999999</v>
      </c>
      <c r="O9" s="53">
        <v>39.909735</v>
      </c>
      <c r="P9" s="54">
        <v>177.146982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</row>
    <row r="10" spans="1:31" ht="19.5" customHeight="1">
      <c r="A10" s="2"/>
      <c r="B10" s="3"/>
      <c r="I10" s="3"/>
      <c r="J10" s="50">
        <v>100</v>
      </c>
      <c r="K10" s="51">
        <f t="shared" si="0"/>
        <v>2.032</v>
      </c>
      <c r="L10" s="52">
        <f t="shared" si="1"/>
        <v>1.524</v>
      </c>
      <c r="M10" s="53">
        <v>39.91979</v>
      </c>
      <c r="N10" s="54">
        <v>77.71979</v>
      </c>
      <c r="O10" s="53">
        <v>43.583861999999996</v>
      </c>
      <c r="P10" s="54">
        <v>196.01747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19.5" customHeight="1">
      <c r="A11" s="2"/>
      <c r="B11" s="3"/>
      <c r="I11" s="3"/>
      <c r="J11" s="9">
        <v>120</v>
      </c>
      <c r="K11" s="10">
        <f t="shared" si="0"/>
        <v>2.4384</v>
      </c>
      <c r="L11" s="11">
        <f t="shared" si="1"/>
        <v>1.8288000000000002</v>
      </c>
      <c r="M11" s="30">
        <v>55.03438</v>
      </c>
      <c r="N11" s="48">
        <v>92.83438</v>
      </c>
      <c r="O11" s="30">
        <v>50.93938999999999</v>
      </c>
      <c r="P11" s="48">
        <v>234.01585500000002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9.5" customHeight="1">
      <c r="A12" s="2"/>
      <c r="I12" s="3"/>
      <c r="J12" s="9">
        <v>150</v>
      </c>
      <c r="K12" s="10">
        <f t="shared" si="0"/>
        <v>3.048</v>
      </c>
      <c r="L12" s="11">
        <f t="shared" si="1"/>
        <v>2.286</v>
      </c>
      <c r="M12" s="30">
        <v>77.6779</v>
      </c>
      <c r="N12" s="48">
        <v>115.4779</v>
      </c>
      <c r="O12" s="30">
        <v>61.96111</v>
      </c>
      <c r="P12" s="48">
        <v>290.953439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9.5" customHeight="1">
      <c r="A13" s="2"/>
      <c r="I13" s="3"/>
      <c r="J13" s="9">
        <v>200</v>
      </c>
      <c r="K13" s="10">
        <f t="shared" si="0"/>
        <v>4.064</v>
      </c>
      <c r="L13" s="11">
        <f t="shared" si="1"/>
        <v>3.048</v>
      </c>
      <c r="M13" s="30">
        <v>115.477</v>
      </c>
      <c r="N13" s="48">
        <v>153.277</v>
      </c>
      <c r="O13" s="30">
        <v>80.357</v>
      </c>
      <c r="P13" s="48">
        <v>385.689531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9.5" customHeight="1">
      <c r="A14" s="2"/>
      <c r="I14" s="3"/>
      <c r="J14" s="9">
        <v>250</v>
      </c>
      <c r="K14" s="10">
        <f t="shared" si="0"/>
        <v>5.08</v>
      </c>
      <c r="L14" s="11">
        <f t="shared" si="1"/>
        <v>3.81</v>
      </c>
      <c r="M14" s="30">
        <v>153.28699999999998</v>
      </c>
      <c r="N14" s="48">
        <v>191.087</v>
      </c>
      <c r="O14" s="30">
        <v>98.75899999999999</v>
      </c>
      <c r="P14" s="48">
        <v>480.39902300000006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9.5" customHeight="1" thickBot="1">
      <c r="A15" s="2"/>
      <c r="I15" s="3"/>
      <c r="J15" s="13">
        <v>300</v>
      </c>
      <c r="K15" s="14">
        <f t="shared" si="0"/>
        <v>6.096</v>
      </c>
      <c r="L15" s="15">
        <f t="shared" si="1"/>
        <v>4.572</v>
      </c>
      <c r="M15" s="31">
        <v>191.1054</v>
      </c>
      <c r="N15" s="49">
        <v>228.90540000000001</v>
      </c>
      <c r="O15" s="31">
        <v>117.165</v>
      </c>
      <c r="P15" s="49">
        <v>575.090794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9.5" customHeight="1">
      <c r="A16" s="2"/>
      <c r="H16" s="3"/>
      <c r="I16" s="3"/>
      <c r="J16" s="17" t="s">
        <v>6</v>
      </c>
      <c r="K16" s="17"/>
      <c r="L16" s="17"/>
      <c r="M16" s="1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9.5" customHeight="1">
      <c r="A17" s="2"/>
      <c r="B17" s="3"/>
      <c r="C17" s="3"/>
      <c r="D17" s="3"/>
      <c r="E17" s="3"/>
      <c r="F17" s="3"/>
      <c r="G17" s="3"/>
      <c r="H17" s="3"/>
      <c r="I17" s="3"/>
      <c r="J17" s="17"/>
      <c r="K17" s="17"/>
      <c r="L17" s="17"/>
      <c r="M17" s="17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9.5" customHeight="1" thickBot="1">
      <c r="A18" s="2"/>
      <c r="B18" s="3"/>
      <c r="C18" s="3"/>
      <c r="I18" s="3"/>
      <c r="J18" s="17"/>
      <c r="K18" s="17"/>
      <c r="L18" s="17"/>
      <c r="M18" s="17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9.5" customHeight="1">
      <c r="A19" s="2"/>
      <c r="B19" s="3"/>
      <c r="C19" s="3"/>
      <c r="I19" s="3"/>
      <c r="J19" s="41" t="s">
        <v>11</v>
      </c>
      <c r="K19" s="129" t="s">
        <v>3</v>
      </c>
      <c r="L19" s="130"/>
      <c r="M19" s="41" t="s">
        <v>12</v>
      </c>
      <c r="N19" s="41" t="s">
        <v>13</v>
      </c>
      <c r="O19" s="41" t="s">
        <v>14</v>
      </c>
      <c r="P19" s="41" t="s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9.5" customHeight="1" thickBot="1">
      <c r="A20" s="2"/>
      <c r="B20" s="3"/>
      <c r="C20" s="85"/>
      <c r="D20" s="17"/>
      <c r="E20" s="45">
        <v>4</v>
      </c>
      <c r="F20" s="45">
        <v>3</v>
      </c>
      <c r="I20" s="3"/>
      <c r="J20" s="6" t="s">
        <v>16</v>
      </c>
      <c r="K20" s="7" t="s">
        <v>16</v>
      </c>
      <c r="L20" s="8" t="s">
        <v>16</v>
      </c>
      <c r="M20" s="46" t="s">
        <v>16</v>
      </c>
      <c r="N20" s="20" t="s">
        <v>16</v>
      </c>
      <c r="O20" s="46" t="s">
        <v>16</v>
      </c>
      <c r="P20" s="46" t="s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9.5" customHeight="1" thickBot="1">
      <c r="A21" s="2"/>
      <c r="B21" s="3"/>
      <c r="C21" s="131"/>
      <c r="D21" s="131"/>
      <c r="E21" s="131"/>
      <c r="F21" s="131"/>
      <c r="I21" s="3"/>
      <c r="J21" s="41">
        <v>48</v>
      </c>
      <c r="K21" s="18">
        <f aca="true" t="shared" si="2" ref="K21:L32">K4/(25.4*10^-3)</f>
        <v>38.4</v>
      </c>
      <c r="L21" s="19">
        <f t="shared" si="2"/>
        <v>28.8</v>
      </c>
      <c r="M21" s="42">
        <f aca="true" t="shared" si="3" ref="M21:P32">M4/(25.4*10^-1)</f>
        <v>0.18132047244094568</v>
      </c>
      <c r="N21" s="42">
        <f>N4/(25.4*10^-1)</f>
        <v>15.063210236220472</v>
      </c>
      <c r="O21" s="36">
        <f t="shared" si="3"/>
        <v>9.611120078740157</v>
      </c>
      <c r="P21" s="47">
        <f t="shared" si="3"/>
        <v>38.66011181102362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9.5" customHeight="1" thickBot="1">
      <c r="A22" s="2"/>
      <c r="B22" s="3"/>
      <c r="C22" s="131" t="s">
        <v>19</v>
      </c>
      <c r="D22" s="131"/>
      <c r="E22" s="132">
        <v>2.1</v>
      </c>
      <c r="F22" s="132"/>
      <c r="I22" s="3"/>
      <c r="J22" s="9">
        <v>50</v>
      </c>
      <c r="K22" s="18">
        <f t="shared" si="2"/>
        <v>40</v>
      </c>
      <c r="L22" s="19">
        <f t="shared" si="2"/>
        <v>30</v>
      </c>
      <c r="M22" s="42">
        <f t="shared" si="3"/>
        <v>0.7831889763779539</v>
      </c>
      <c r="N22" s="42">
        <f t="shared" si="3"/>
        <v>15.665078740157481</v>
      </c>
      <c r="O22" s="36">
        <f t="shared" si="3"/>
        <v>9.903129921259843</v>
      </c>
      <c r="P22" s="36">
        <f t="shared" si="3"/>
        <v>40.130877952755895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9.5" customHeight="1" thickBot="1">
      <c r="A23" s="2"/>
      <c r="B23" s="3"/>
      <c r="C23" s="134" t="s">
        <v>1</v>
      </c>
      <c r="D23" s="134"/>
      <c r="E23" s="132">
        <v>4.94</v>
      </c>
      <c r="F23" s="132"/>
      <c r="I23" s="3"/>
      <c r="J23" s="9">
        <v>60</v>
      </c>
      <c r="K23" s="18">
        <f t="shared" si="2"/>
        <v>48.00000000000001</v>
      </c>
      <c r="L23" s="19">
        <f t="shared" si="2"/>
        <v>36.00000000000001</v>
      </c>
      <c r="M23" s="42">
        <f t="shared" si="3"/>
        <v>3.785909448818898</v>
      </c>
      <c r="N23" s="42">
        <f t="shared" si="3"/>
        <v>18.667799212598425</v>
      </c>
      <c r="O23" s="36">
        <f t="shared" si="3"/>
        <v>11.359114173228347</v>
      </c>
      <c r="P23" s="36">
        <f t="shared" si="3"/>
        <v>47.397344881889765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17"/>
      <c r="AD23" s="3"/>
      <c r="AE23" s="4"/>
    </row>
    <row r="24" spans="1:31" ht="19.5" customHeight="1" thickBot="1">
      <c r="A24" s="2"/>
      <c r="B24" s="3"/>
      <c r="C24" s="135" t="s">
        <v>2</v>
      </c>
      <c r="D24" s="135"/>
      <c r="E24" s="133">
        <v>56</v>
      </c>
      <c r="F24" s="133"/>
      <c r="G24" s="35"/>
      <c r="I24" s="3"/>
      <c r="J24" s="9">
        <v>70</v>
      </c>
      <c r="K24" s="18">
        <f t="shared" si="2"/>
        <v>56.00000000000001</v>
      </c>
      <c r="L24" s="19">
        <f t="shared" si="2"/>
        <v>42.00000000000001</v>
      </c>
      <c r="M24" s="42">
        <f t="shared" si="3"/>
        <v>6.782799999999998</v>
      </c>
      <c r="N24" s="42">
        <f t="shared" si="3"/>
        <v>21.664689763779524</v>
      </c>
      <c r="O24" s="36">
        <f t="shared" si="3"/>
        <v>12.815380708661419</v>
      </c>
      <c r="P24" s="36">
        <f t="shared" si="3"/>
        <v>54.86153543307088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  <c r="AC24" s="17"/>
      <c r="AD24" s="3"/>
      <c r="AE24" s="4"/>
    </row>
    <row r="25" spans="1:31" ht="19.5" customHeight="1">
      <c r="A25" s="2"/>
      <c r="I25" s="3"/>
      <c r="J25" s="9">
        <v>80</v>
      </c>
      <c r="K25" s="18">
        <f t="shared" si="2"/>
        <v>64</v>
      </c>
      <c r="L25" s="19">
        <f t="shared" si="2"/>
        <v>47.99999999999999</v>
      </c>
      <c r="M25" s="42">
        <f t="shared" si="3"/>
        <v>9.755375196850393</v>
      </c>
      <c r="N25" s="42">
        <f t="shared" si="3"/>
        <v>24.63726496062992</v>
      </c>
      <c r="O25" s="36">
        <f t="shared" si="3"/>
        <v>14.260592913385828</v>
      </c>
      <c r="P25" s="36">
        <f t="shared" si="3"/>
        <v>62.294791732283464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  <c r="AC25" s="17"/>
      <c r="AD25" s="3"/>
      <c r="AE25" s="4"/>
    </row>
    <row r="26" spans="1:31" ht="19.5" customHeight="1" thickBot="1">
      <c r="A26" s="2"/>
      <c r="C26" s="28" t="s">
        <v>20</v>
      </c>
      <c r="I26" s="3"/>
      <c r="J26" s="9">
        <v>90</v>
      </c>
      <c r="K26" s="18">
        <f t="shared" si="2"/>
        <v>72</v>
      </c>
      <c r="L26" s="19">
        <f t="shared" si="2"/>
        <v>54</v>
      </c>
      <c r="M26" s="42">
        <f t="shared" si="3"/>
        <v>12.741922047244092</v>
      </c>
      <c r="N26" s="42">
        <f t="shared" si="3"/>
        <v>27.623811811023618</v>
      </c>
      <c r="O26" s="36">
        <f t="shared" si="3"/>
        <v>15.712494094488187</v>
      </c>
      <c r="P26" s="36">
        <f t="shared" si="3"/>
        <v>69.7429062992126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7"/>
      <c r="AC26" s="63"/>
      <c r="AD26" s="3"/>
      <c r="AE26" s="4"/>
    </row>
    <row r="27" spans="1:31" ht="19.5" customHeight="1">
      <c r="A27" s="2"/>
      <c r="C27" s="86" t="s">
        <v>4</v>
      </c>
      <c r="D27" s="65"/>
      <c r="E27" s="65"/>
      <c r="F27" s="65"/>
      <c r="G27" s="66"/>
      <c r="I27" s="3"/>
      <c r="J27" s="9">
        <v>100</v>
      </c>
      <c r="K27" s="18">
        <f t="shared" si="2"/>
        <v>80</v>
      </c>
      <c r="L27" s="19">
        <f t="shared" si="2"/>
        <v>60</v>
      </c>
      <c r="M27" s="42">
        <f t="shared" si="3"/>
        <v>15.716452755905511</v>
      </c>
      <c r="N27" s="42">
        <f t="shared" si="3"/>
        <v>30.59834251968504</v>
      </c>
      <c r="O27" s="36">
        <f t="shared" si="3"/>
        <v>17.159000787401574</v>
      </c>
      <c r="P27" s="36">
        <f t="shared" si="3"/>
        <v>77.17223228346457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3"/>
      <c r="AC27" s="64"/>
      <c r="AD27" s="3"/>
      <c r="AE27" s="4"/>
    </row>
    <row r="28" spans="1:31" ht="19.5" customHeight="1">
      <c r="A28" s="2"/>
      <c r="C28" s="87" t="s">
        <v>25</v>
      </c>
      <c r="D28" s="3"/>
      <c r="E28" s="3"/>
      <c r="F28" s="3"/>
      <c r="G28" s="4"/>
      <c r="I28" s="3"/>
      <c r="J28" s="9">
        <v>120</v>
      </c>
      <c r="K28" s="18">
        <f t="shared" si="2"/>
        <v>96.00000000000001</v>
      </c>
      <c r="L28" s="19">
        <f t="shared" si="2"/>
        <v>72.00000000000001</v>
      </c>
      <c r="M28" s="42">
        <f t="shared" si="3"/>
        <v>21.66707874015748</v>
      </c>
      <c r="N28" s="42">
        <f t="shared" si="3"/>
        <v>36.548968503937004</v>
      </c>
      <c r="O28" s="36">
        <f t="shared" si="3"/>
        <v>20.054877952755902</v>
      </c>
      <c r="P28" s="36">
        <f t="shared" si="3"/>
        <v>92.13222637795276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3"/>
      <c r="AC28" s="75"/>
      <c r="AD28" s="3"/>
      <c r="AE28" s="4"/>
    </row>
    <row r="29" spans="1:31" ht="19.5" customHeight="1" thickBot="1">
      <c r="A29" s="2"/>
      <c r="C29" s="87" t="s">
        <v>26</v>
      </c>
      <c r="D29" s="25"/>
      <c r="E29" s="25"/>
      <c r="F29" s="25"/>
      <c r="G29" s="67"/>
      <c r="I29" s="3"/>
      <c r="J29" s="9">
        <v>150</v>
      </c>
      <c r="K29" s="18">
        <f t="shared" si="2"/>
        <v>120</v>
      </c>
      <c r="L29" s="19">
        <f t="shared" si="2"/>
        <v>90</v>
      </c>
      <c r="M29" s="42">
        <f t="shared" si="3"/>
        <v>30.581850393700783</v>
      </c>
      <c r="N29" s="42">
        <f t="shared" si="3"/>
        <v>45.463740157480316</v>
      </c>
      <c r="O29" s="36">
        <f t="shared" si="3"/>
        <v>24.39413779527559</v>
      </c>
      <c r="P29" s="36">
        <f t="shared" si="3"/>
        <v>114.54859803149606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9.5" customHeight="1" thickBot="1">
      <c r="A30" s="2"/>
      <c r="C30" s="88"/>
      <c r="D30" s="131" t="s">
        <v>12</v>
      </c>
      <c r="E30" s="131"/>
      <c r="F30" s="131" t="s">
        <v>13</v>
      </c>
      <c r="G30" s="131"/>
      <c r="I30" s="3"/>
      <c r="J30" s="9">
        <v>200</v>
      </c>
      <c r="K30" s="18">
        <f t="shared" si="2"/>
        <v>160</v>
      </c>
      <c r="L30" s="19">
        <f t="shared" si="2"/>
        <v>120</v>
      </c>
      <c r="M30" s="42">
        <f t="shared" si="3"/>
        <v>45.463385826771656</v>
      </c>
      <c r="N30" s="42">
        <f t="shared" si="3"/>
        <v>60.345275590551175</v>
      </c>
      <c r="O30" s="36">
        <f t="shared" si="3"/>
        <v>31.636614173228345</v>
      </c>
      <c r="P30" s="36">
        <f t="shared" si="3"/>
        <v>151.8462720472441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9.5" customHeight="1" thickBot="1">
      <c r="A31" s="2"/>
      <c r="C31" s="88" t="s">
        <v>5</v>
      </c>
      <c r="D31" s="70" t="s">
        <v>21</v>
      </c>
      <c r="E31" s="71" t="s">
        <v>22</v>
      </c>
      <c r="F31" s="70" t="s">
        <v>21</v>
      </c>
      <c r="G31" s="71" t="s">
        <v>22</v>
      </c>
      <c r="I31" s="3"/>
      <c r="J31" s="9">
        <v>250</v>
      </c>
      <c r="K31" s="18">
        <f t="shared" si="2"/>
        <v>200</v>
      </c>
      <c r="L31" s="19">
        <f t="shared" si="2"/>
        <v>150</v>
      </c>
      <c r="M31" s="42">
        <f t="shared" si="3"/>
        <v>60.34921259842519</v>
      </c>
      <c r="N31" s="42">
        <f t="shared" si="3"/>
        <v>75.23110236220472</v>
      </c>
      <c r="O31" s="36">
        <f t="shared" si="3"/>
        <v>38.88149606299212</v>
      </c>
      <c r="P31" s="36">
        <f t="shared" si="3"/>
        <v>189.13347362204726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9.5" customHeight="1" thickBot="1">
      <c r="A32" s="2"/>
      <c r="B32" s="3"/>
      <c r="C32" s="72" t="s">
        <v>9</v>
      </c>
      <c r="D32" s="74">
        <v>1.3224</v>
      </c>
      <c r="E32" s="83">
        <v>3.3588</v>
      </c>
      <c r="F32" s="74">
        <v>1.3224</v>
      </c>
      <c r="G32" s="83">
        <v>3.3588</v>
      </c>
      <c r="I32" s="3"/>
      <c r="J32" s="13">
        <v>300</v>
      </c>
      <c r="K32" s="21">
        <f t="shared" si="2"/>
        <v>240</v>
      </c>
      <c r="L32" s="22">
        <f t="shared" si="2"/>
        <v>180</v>
      </c>
      <c r="M32" s="43">
        <f t="shared" si="3"/>
        <v>75.23834645669291</v>
      </c>
      <c r="N32" s="43">
        <f t="shared" si="3"/>
        <v>90.12023622047245</v>
      </c>
      <c r="O32" s="39">
        <f t="shared" si="3"/>
        <v>46.12795275590551</v>
      </c>
      <c r="P32" s="39">
        <f t="shared" si="3"/>
        <v>226.41369842519683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9.5" customHeight="1" thickBot="1">
      <c r="A33" s="2"/>
      <c r="B33" s="3"/>
      <c r="C33" s="73" t="s">
        <v>10</v>
      </c>
      <c r="D33" s="68">
        <v>47.275</v>
      </c>
      <c r="E33" s="69">
        <v>47.275</v>
      </c>
      <c r="F33" s="68">
        <v>-2.7103</v>
      </c>
      <c r="G33" s="69">
        <v>-2.7103</v>
      </c>
      <c r="H33" s="64"/>
      <c r="I33" s="3"/>
      <c r="J33" s="89" t="s">
        <v>6</v>
      </c>
      <c r="K33" s="44"/>
      <c r="L33" s="44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76"/>
      <c r="Y33" s="3"/>
      <c r="Z33" s="3"/>
      <c r="AA33" s="3"/>
      <c r="AB33" s="3"/>
      <c r="AC33" s="3"/>
      <c r="AD33" s="3"/>
      <c r="AE33" s="4"/>
    </row>
    <row r="34" spans="1:31" ht="19.5" customHeight="1" thickBot="1">
      <c r="A34" s="23">
        <f>D32*M10+D33</f>
        <v>100.064930296</v>
      </c>
      <c r="B34" s="25"/>
      <c r="C34" s="25"/>
      <c r="D34" s="25"/>
      <c r="E34" s="24"/>
      <c r="F34" s="8"/>
      <c r="G34" s="8"/>
      <c r="H34" s="8" t="s">
        <v>23</v>
      </c>
      <c r="I34" s="25"/>
      <c r="J34" s="84"/>
      <c r="K34" s="8"/>
      <c r="L34" s="8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3"/>
      <c r="X34" s="76"/>
      <c r="Y34" s="3"/>
      <c r="Z34" s="3"/>
      <c r="AA34" s="3"/>
      <c r="AB34" s="3"/>
      <c r="AC34" s="3"/>
      <c r="AD34" s="3"/>
      <c r="AE34" s="4"/>
    </row>
    <row r="35" spans="5:31" ht="18.75" thickBot="1">
      <c r="E35" s="28"/>
      <c r="W35" s="81"/>
      <c r="X35" s="82"/>
      <c r="Y35" s="81"/>
      <c r="Z35" s="81"/>
      <c r="AA35" s="81"/>
      <c r="AB35" s="81"/>
      <c r="AC35" s="81"/>
      <c r="AD35" s="81"/>
      <c r="AE35" s="81"/>
    </row>
    <row r="36" spans="1:31" s="1" customFormat="1" ht="40.5" customHeight="1" thickBot="1">
      <c r="A36" s="136" t="s">
        <v>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79"/>
      <c r="Z36" s="79"/>
      <c r="AA36" s="79"/>
      <c r="AB36" s="79"/>
      <c r="AC36" s="79"/>
      <c r="AD36" s="79"/>
      <c r="AE36" s="80"/>
    </row>
    <row r="37" spans="1:31" ht="19.5" customHeight="1">
      <c r="A37" s="2"/>
      <c r="B37" s="3"/>
      <c r="C37" s="3"/>
      <c r="D37" s="3"/>
      <c r="E37" s="29"/>
      <c r="F37" s="3"/>
      <c r="G37" s="3"/>
      <c r="H37" s="3"/>
      <c r="I37" s="3"/>
      <c r="J37" s="41" t="s">
        <v>8</v>
      </c>
      <c r="K37" s="129" t="s">
        <v>3</v>
      </c>
      <c r="L37" s="130"/>
      <c r="M37" s="40" t="s">
        <v>12</v>
      </c>
      <c r="N37" s="41" t="s">
        <v>13</v>
      </c>
      <c r="O37" s="41" t="s">
        <v>14</v>
      </c>
      <c r="P37" s="41" t="s">
        <v>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9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6" t="s">
        <v>16</v>
      </c>
      <c r="K38" s="7" t="s">
        <v>17</v>
      </c>
      <c r="L38" s="8" t="s">
        <v>17</v>
      </c>
      <c r="M38" s="6" t="s">
        <v>18</v>
      </c>
      <c r="N38" s="20" t="s">
        <v>18</v>
      </c>
      <c r="O38" s="20" t="s">
        <v>18</v>
      </c>
      <c r="P38" s="20" t="s">
        <v>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9.5" customHeight="1">
      <c r="A39" s="2"/>
      <c r="B39" s="3"/>
      <c r="C39" s="3"/>
      <c r="D39" s="3"/>
      <c r="E39" s="3"/>
      <c r="F39" s="3"/>
      <c r="G39" s="3"/>
      <c r="H39" s="3"/>
      <c r="I39" s="3"/>
      <c r="J39" s="56">
        <v>44</v>
      </c>
      <c r="K39" s="57">
        <f aca="true" t="shared" si="4" ref="K39:K50">J39*25.4*10^-3/SQRT($E$55^2+$F$55^2)*$E$55</f>
        <v>0.9740728202903962</v>
      </c>
      <c r="L39" s="58">
        <f aca="true" t="shared" si="5" ref="L39:L50">J39*25.4*10^-3/SQRT($E$55^2+$F$55^2)*$F$55</f>
        <v>0.5479159614133479</v>
      </c>
      <c r="M39" s="61">
        <v>0.4605540000000019</v>
      </c>
      <c r="N39" s="59">
        <v>38.260554</v>
      </c>
      <c r="O39" s="62">
        <v>33.609539999999996</v>
      </c>
      <c r="P39" s="59">
        <v>88.92795999999998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9.5" customHeight="1">
      <c r="A40" s="2"/>
      <c r="B40" s="3"/>
      <c r="C40" s="3"/>
      <c r="D40" s="3"/>
      <c r="E40" s="3"/>
      <c r="F40" s="3"/>
      <c r="G40" s="3"/>
      <c r="H40" s="3"/>
      <c r="I40" s="3"/>
      <c r="J40" s="9">
        <v>50</v>
      </c>
      <c r="K40" s="10">
        <f t="shared" si="4"/>
        <v>1.1069009321481775</v>
      </c>
      <c r="L40" s="11">
        <f t="shared" si="5"/>
        <v>0.6226317743333498</v>
      </c>
      <c r="M40" s="30">
        <v>5.422550000000001</v>
      </c>
      <c r="N40" s="30">
        <v>43.22255</v>
      </c>
      <c r="O40" s="36">
        <v>37.287850000000006</v>
      </c>
      <c r="P40" s="30">
        <v>99.911058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9.5" customHeight="1">
      <c r="A41" s="2"/>
      <c r="B41" s="3"/>
      <c r="C41" s="3"/>
      <c r="D41" s="3"/>
      <c r="E41" s="3"/>
      <c r="F41" s="3"/>
      <c r="G41" s="3"/>
      <c r="H41" s="3"/>
      <c r="I41" s="3"/>
      <c r="J41" s="50">
        <v>60</v>
      </c>
      <c r="K41" s="51">
        <f t="shared" si="4"/>
        <v>1.3282811185778132</v>
      </c>
      <c r="L41" s="52">
        <f t="shared" si="5"/>
        <v>0.7471581292000199</v>
      </c>
      <c r="M41" s="53">
        <v>13.744274999999993</v>
      </c>
      <c r="N41" s="53">
        <v>51.54427499999999</v>
      </c>
      <c r="O41" s="55">
        <v>43.455631000000004</v>
      </c>
      <c r="P41" s="53">
        <v>118.28206500000002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9.5" customHeight="1">
      <c r="A42" s="2"/>
      <c r="B42" s="3"/>
      <c r="C42" s="3"/>
      <c r="D42" s="3"/>
      <c r="E42" s="3"/>
      <c r="F42" s="3"/>
      <c r="G42" s="3"/>
      <c r="H42" s="3"/>
      <c r="I42" s="3"/>
      <c r="J42" s="50">
        <v>70</v>
      </c>
      <c r="K42" s="51">
        <f t="shared" si="4"/>
        <v>1.5496613050074486</v>
      </c>
      <c r="L42" s="52">
        <f t="shared" si="5"/>
        <v>0.8716844840666899</v>
      </c>
      <c r="M42" s="53">
        <v>21.999532</v>
      </c>
      <c r="N42" s="53">
        <v>59.799532</v>
      </c>
      <c r="O42" s="55">
        <v>49.579800999999996</v>
      </c>
      <c r="P42" s="53">
        <v>136.796358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9.5" customHeight="1">
      <c r="A43" s="2"/>
      <c r="B43" s="3"/>
      <c r="C43" s="3"/>
      <c r="D43" s="3"/>
      <c r="E43" s="3"/>
      <c r="F43" s="3"/>
      <c r="G43" s="3"/>
      <c r="H43" s="3"/>
      <c r="I43" s="3"/>
      <c r="J43" s="50">
        <v>80</v>
      </c>
      <c r="K43" s="51">
        <f t="shared" si="4"/>
        <v>1.7710414914370842</v>
      </c>
      <c r="L43" s="52">
        <f t="shared" si="5"/>
        <v>0.9962108389333599</v>
      </c>
      <c r="M43" s="53">
        <v>30.246881999999992</v>
      </c>
      <c r="N43" s="53">
        <v>68.046882</v>
      </c>
      <c r="O43" s="55">
        <v>55.699569</v>
      </c>
      <c r="P43" s="53">
        <v>155.339311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9.5" customHeight="1">
      <c r="A44" s="2"/>
      <c r="B44" s="3"/>
      <c r="C44" s="3"/>
      <c r="D44" s="3"/>
      <c r="E44" s="3"/>
      <c r="F44" s="3"/>
      <c r="G44" s="3"/>
      <c r="H44" s="3"/>
      <c r="I44" s="3"/>
      <c r="J44" s="50">
        <v>90</v>
      </c>
      <c r="K44" s="51">
        <f t="shared" si="4"/>
        <v>1.9924216778667196</v>
      </c>
      <c r="L44" s="52">
        <f t="shared" si="5"/>
        <v>1.12073719380003</v>
      </c>
      <c r="M44" s="53">
        <v>38.48851199999999</v>
      </c>
      <c r="N44" s="53">
        <v>76.288512</v>
      </c>
      <c r="O44" s="55">
        <v>61.816146</v>
      </c>
      <c r="P44" s="53">
        <v>173.896261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9.5" customHeight="1">
      <c r="A45" s="2"/>
      <c r="B45" s="3"/>
      <c r="C45" s="3"/>
      <c r="D45" s="3"/>
      <c r="E45" s="3"/>
      <c r="F45" s="3"/>
      <c r="G45" s="3"/>
      <c r="H45" s="3"/>
      <c r="I45" s="3"/>
      <c r="J45" s="9">
        <v>100</v>
      </c>
      <c r="K45" s="10">
        <f t="shared" si="4"/>
        <v>2.213801864296355</v>
      </c>
      <c r="L45" s="11">
        <f t="shared" si="5"/>
        <v>1.2452635486666996</v>
      </c>
      <c r="M45" s="30">
        <v>46.64471999999999</v>
      </c>
      <c r="N45" s="30">
        <v>84.44471999999999</v>
      </c>
      <c r="O45" s="36">
        <v>67.87192999999999</v>
      </c>
      <c r="P45" s="30">
        <v>192.334568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9.5" customHeight="1">
      <c r="A46" s="2"/>
      <c r="B46" s="3"/>
      <c r="C46" s="3"/>
      <c r="D46" s="3"/>
      <c r="E46" s="3"/>
      <c r="F46" s="3"/>
      <c r="G46" s="3"/>
      <c r="H46" s="3"/>
      <c r="I46" s="3"/>
      <c r="J46" s="9">
        <v>120</v>
      </c>
      <c r="K46" s="10">
        <f t="shared" si="4"/>
        <v>2.6565622371556263</v>
      </c>
      <c r="L46" s="11">
        <f t="shared" si="5"/>
        <v>1.4943162584000398</v>
      </c>
      <c r="M46" s="30">
        <v>63.09108</v>
      </c>
      <c r="N46" s="30">
        <v>100.89108</v>
      </c>
      <c r="O46" s="36">
        <v>80.08374</v>
      </c>
      <c r="P46" s="30">
        <v>229.53418699999997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9.5" customHeight="1">
      <c r="A47" s="2"/>
      <c r="B47" s="3"/>
      <c r="C47" s="3"/>
      <c r="D47" s="3"/>
      <c r="E47" s="3"/>
      <c r="F47" s="3"/>
      <c r="G47" s="3"/>
      <c r="H47" s="3"/>
      <c r="I47" s="3"/>
      <c r="J47" s="9">
        <v>150</v>
      </c>
      <c r="K47" s="10">
        <f t="shared" si="4"/>
        <v>3.320702796444533</v>
      </c>
      <c r="L47" s="11">
        <f t="shared" si="5"/>
        <v>1.8678953230000497</v>
      </c>
      <c r="M47" s="30">
        <v>87.8069</v>
      </c>
      <c r="N47" s="30">
        <v>125.6069</v>
      </c>
      <c r="O47" s="36">
        <v>98.43303</v>
      </c>
      <c r="P47" s="30">
        <v>285.268153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9.5" customHeight="1">
      <c r="A48" s="2"/>
      <c r="B48" s="3"/>
      <c r="C48" s="3"/>
      <c r="D48" s="3"/>
      <c r="E48" s="3"/>
      <c r="F48" s="3"/>
      <c r="I48" s="3"/>
      <c r="J48" s="9">
        <v>200</v>
      </c>
      <c r="K48" s="10">
        <f t="shared" si="4"/>
        <v>4.42760372859271</v>
      </c>
      <c r="L48" s="11">
        <f t="shared" si="5"/>
        <v>2.4905270973333993</v>
      </c>
      <c r="M48" s="30">
        <v>129.0115</v>
      </c>
      <c r="N48" s="30">
        <v>166.8115</v>
      </c>
      <c r="O48" s="36">
        <v>129.02465999999998</v>
      </c>
      <c r="P48" s="30">
        <v>378.152974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9.5" customHeight="1">
      <c r="A49" s="2"/>
      <c r="B49" s="3"/>
      <c r="C49" s="3"/>
      <c r="D49" s="3"/>
      <c r="E49" s="3"/>
      <c r="F49" s="3"/>
      <c r="G49" s="3"/>
      <c r="H49" s="3"/>
      <c r="I49" s="3"/>
      <c r="J49" s="9">
        <v>250</v>
      </c>
      <c r="K49" s="10">
        <f t="shared" si="4"/>
        <v>5.534504660740889</v>
      </c>
      <c r="L49" s="11">
        <f t="shared" si="5"/>
        <v>3.1131588716667498</v>
      </c>
      <c r="M49" s="30">
        <v>170.2277</v>
      </c>
      <c r="N49" s="30">
        <v>208.0277</v>
      </c>
      <c r="O49" s="36">
        <v>159.6252</v>
      </c>
      <c r="P49" s="30">
        <v>471.029324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9.5" customHeight="1" thickBot="1">
      <c r="A50" s="2"/>
      <c r="B50" s="3"/>
      <c r="C50" s="3"/>
      <c r="D50" s="3"/>
      <c r="E50" s="3"/>
      <c r="F50" s="3"/>
      <c r="G50" s="3"/>
      <c r="H50" s="3"/>
      <c r="I50" s="3"/>
      <c r="J50" s="13">
        <v>300</v>
      </c>
      <c r="K50" s="14">
        <f t="shared" si="4"/>
        <v>6.641405592889066</v>
      </c>
      <c r="L50" s="15">
        <f t="shared" si="5"/>
        <v>3.7357906460000994</v>
      </c>
      <c r="M50" s="31">
        <v>211.377</v>
      </c>
      <c r="N50" s="31">
        <v>249.177</v>
      </c>
      <c r="O50" s="39">
        <v>190.17580000000004</v>
      </c>
      <c r="P50" s="31">
        <v>563.727834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9.5" customHeight="1">
      <c r="A51" s="2"/>
      <c r="B51" s="3"/>
      <c r="C51" s="3"/>
      <c r="D51" s="3"/>
      <c r="E51" s="3"/>
      <c r="F51" s="3"/>
      <c r="G51" s="3"/>
      <c r="H51" s="3"/>
      <c r="I51" s="3"/>
      <c r="J51" s="17" t="s">
        <v>6</v>
      </c>
      <c r="K51" s="17"/>
      <c r="L51" s="17"/>
      <c r="M51" s="17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9.5" customHeight="1">
      <c r="A52" s="2"/>
      <c r="B52" s="3"/>
      <c r="C52" s="3"/>
      <c r="D52" s="3"/>
      <c r="E52" s="3"/>
      <c r="F52" s="32"/>
      <c r="G52" s="3"/>
      <c r="H52" s="3"/>
      <c r="I52" s="3"/>
      <c r="J52" s="17"/>
      <c r="K52" s="17"/>
      <c r="L52" s="17"/>
      <c r="M52" s="17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9.5" customHeight="1" thickBot="1">
      <c r="A53" s="2"/>
      <c r="B53" s="3"/>
      <c r="C53" s="3"/>
      <c r="D53" s="3"/>
      <c r="E53" s="85"/>
      <c r="F53" s="33"/>
      <c r="G53" s="3"/>
      <c r="H53" s="3"/>
      <c r="I53" s="3"/>
      <c r="J53" s="17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9.5" customHeight="1">
      <c r="A54" s="2"/>
      <c r="B54" s="3"/>
      <c r="C54" s="3"/>
      <c r="D54" s="3"/>
      <c r="E54" s="3"/>
      <c r="F54" s="3"/>
      <c r="G54" s="3"/>
      <c r="H54" s="34"/>
      <c r="I54" s="3"/>
      <c r="J54" s="41" t="s">
        <v>8</v>
      </c>
      <c r="K54" s="129" t="s">
        <v>3</v>
      </c>
      <c r="L54" s="130"/>
      <c r="M54" s="41" t="s">
        <v>12</v>
      </c>
      <c r="N54" s="41" t="s">
        <v>13</v>
      </c>
      <c r="O54" s="41" t="s">
        <v>14</v>
      </c>
      <c r="P54" s="41" t="s">
        <v>15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9.5" customHeight="1" thickBot="1">
      <c r="A55" s="2"/>
      <c r="B55" s="3"/>
      <c r="C55" s="85"/>
      <c r="D55" s="17"/>
      <c r="E55" s="45">
        <v>16</v>
      </c>
      <c r="F55" s="16">
        <v>9</v>
      </c>
      <c r="H55" s="35"/>
      <c r="I55" s="3"/>
      <c r="J55" s="6" t="s">
        <v>16</v>
      </c>
      <c r="K55" s="7" t="s">
        <v>16</v>
      </c>
      <c r="L55" s="8" t="s">
        <v>16</v>
      </c>
      <c r="M55" s="46" t="s">
        <v>16</v>
      </c>
      <c r="N55" s="20" t="s">
        <v>16</v>
      </c>
      <c r="O55" s="46" t="s">
        <v>16</v>
      </c>
      <c r="P55" s="46" t="s">
        <v>16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9.5" customHeight="1" thickBot="1">
      <c r="A56" s="2"/>
      <c r="B56" s="3"/>
      <c r="C56" s="131"/>
      <c r="D56" s="131"/>
      <c r="E56" s="131"/>
      <c r="F56" s="131"/>
      <c r="H56" s="35"/>
      <c r="I56" s="3"/>
      <c r="J56" s="41">
        <v>44</v>
      </c>
      <c r="K56" s="18">
        <f aca="true" t="shared" si="6" ref="K56:L67">K39/(25.4*10^-3)</f>
        <v>38.34932363348017</v>
      </c>
      <c r="L56" s="19">
        <f t="shared" si="6"/>
        <v>21.571494543832593</v>
      </c>
      <c r="M56" s="36">
        <f aca="true" t="shared" si="7" ref="M56:P67">M39/(25.4*10^-1)</f>
        <v>0.18132047244094562</v>
      </c>
      <c r="N56" s="36">
        <f t="shared" si="7"/>
        <v>15.063210236220472</v>
      </c>
      <c r="O56" s="36">
        <f t="shared" si="7"/>
        <v>13.232102362204722</v>
      </c>
      <c r="P56" s="36">
        <f t="shared" si="7"/>
        <v>35.01100787401574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9.5" customHeight="1" thickBot="1">
      <c r="A57" s="2"/>
      <c r="B57" s="3"/>
      <c r="C57" s="131" t="s">
        <v>19</v>
      </c>
      <c r="D57" s="131"/>
      <c r="E57" s="132">
        <v>2.1</v>
      </c>
      <c r="F57" s="132"/>
      <c r="H57" s="35"/>
      <c r="I57" s="3"/>
      <c r="J57" s="9">
        <v>50</v>
      </c>
      <c r="K57" s="18">
        <f t="shared" si="6"/>
        <v>43.578776856227464</v>
      </c>
      <c r="L57" s="19">
        <f t="shared" si="6"/>
        <v>24.513061981627946</v>
      </c>
      <c r="M57" s="36">
        <f t="shared" si="7"/>
        <v>2.13486220472441</v>
      </c>
      <c r="N57" s="36">
        <f t="shared" si="7"/>
        <v>17.016751968503936</v>
      </c>
      <c r="O57" s="36">
        <f t="shared" si="7"/>
        <v>14.680255905511814</v>
      </c>
      <c r="P57" s="36">
        <f t="shared" si="7"/>
        <v>39.33506220472441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9.5" customHeight="1" thickBot="1">
      <c r="A58" s="2"/>
      <c r="B58" s="3"/>
      <c r="C58" s="134" t="s">
        <v>1</v>
      </c>
      <c r="D58" s="134"/>
      <c r="E58" s="132">
        <v>4.94</v>
      </c>
      <c r="F58" s="132"/>
      <c r="H58" s="37"/>
      <c r="I58" s="3"/>
      <c r="J58" s="9">
        <v>60</v>
      </c>
      <c r="K58" s="18">
        <f t="shared" si="6"/>
        <v>52.29453222747296</v>
      </c>
      <c r="L58" s="19">
        <f t="shared" si="6"/>
        <v>29.41567437795354</v>
      </c>
      <c r="M58" s="36">
        <f t="shared" si="7"/>
        <v>5.411131889763777</v>
      </c>
      <c r="N58" s="36">
        <f t="shared" si="7"/>
        <v>20.293021653543303</v>
      </c>
      <c r="O58" s="36">
        <f t="shared" si="7"/>
        <v>17.108516141732284</v>
      </c>
      <c r="P58" s="36">
        <f t="shared" si="7"/>
        <v>46.56774212598426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9.5" customHeight="1" thickBot="1">
      <c r="A59" s="2"/>
      <c r="B59" s="3"/>
      <c r="C59" s="135" t="s">
        <v>2</v>
      </c>
      <c r="D59" s="135"/>
      <c r="E59" s="133">
        <v>56</v>
      </c>
      <c r="F59" s="133"/>
      <c r="G59" s="35"/>
      <c r="H59" s="38"/>
      <c r="I59" s="3"/>
      <c r="J59" s="9">
        <v>70</v>
      </c>
      <c r="K59" s="18">
        <f t="shared" si="6"/>
        <v>61.01028759871845</v>
      </c>
      <c r="L59" s="19">
        <f t="shared" si="6"/>
        <v>34.31828677427913</v>
      </c>
      <c r="M59" s="36">
        <f t="shared" si="7"/>
        <v>8.66123307086614</v>
      </c>
      <c r="N59" s="36">
        <f t="shared" si="7"/>
        <v>23.54312283464567</v>
      </c>
      <c r="O59" s="36">
        <f t="shared" si="7"/>
        <v>19.519606692913385</v>
      </c>
      <c r="P59" s="36">
        <f t="shared" si="7"/>
        <v>53.85683385826771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9.5" customHeight="1">
      <c r="A60" s="2"/>
      <c r="B60" s="3"/>
      <c r="H60" s="38"/>
      <c r="I60" s="3"/>
      <c r="J60" s="9">
        <v>80</v>
      </c>
      <c r="K60" s="18">
        <f t="shared" si="6"/>
        <v>69.72604296996394</v>
      </c>
      <c r="L60" s="19">
        <f t="shared" si="6"/>
        <v>39.220899170604724</v>
      </c>
      <c r="M60" s="36">
        <f t="shared" si="7"/>
        <v>11.908221259842517</v>
      </c>
      <c r="N60" s="36">
        <f t="shared" si="7"/>
        <v>26.790111023622046</v>
      </c>
      <c r="O60" s="36">
        <f t="shared" si="7"/>
        <v>21.928964173228344</v>
      </c>
      <c r="P60" s="36">
        <f t="shared" si="7"/>
        <v>61.157209055118116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9.5" customHeight="1" thickBot="1">
      <c r="A61" s="2"/>
      <c r="B61" s="3"/>
      <c r="C61" s="28" t="s">
        <v>24</v>
      </c>
      <c r="H61" s="3"/>
      <c r="I61" s="3"/>
      <c r="J61" s="9">
        <v>90</v>
      </c>
      <c r="K61" s="18">
        <f t="shared" si="6"/>
        <v>78.44179834120943</v>
      </c>
      <c r="L61" s="19">
        <f t="shared" si="6"/>
        <v>44.12351156693031</v>
      </c>
      <c r="M61" s="36">
        <f t="shared" si="7"/>
        <v>15.152957480314958</v>
      </c>
      <c r="N61" s="36">
        <f t="shared" si="7"/>
        <v>30.034847244094486</v>
      </c>
      <c r="O61" s="36">
        <f t="shared" si="7"/>
        <v>24.33706535433071</v>
      </c>
      <c r="P61" s="36">
        <f t="shared" si="7"/>
        <v>68.46309488188977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9.5" customHeight="1">
      <c r="A62" s="2"/>
      <c r="B62" s="3"/>
      <c r="C62" s="86" t="s">
        <v>4</v>
      </c>
      <c r="D62" s="65"/>
      <c r="E62" s="65"/>
      <c r="F62" s="65"/>
      <c r="G62" s="66"/>
      <c r="H62" s="3"/>
      <c r="I62" s="3"/>
      <c r="J62" s="9">
        <v>100</v>
      </c>
      <c r="K62" s="18">
        <f t="shared" si="6"/>
        <v>87.15755371245493</v>
      </c>
      <c r="L62" s="19">
        <f t="shared" si="6"/>
        <v>49.02612396325589</v>
      </c>
      <c r="M62" s="36">
        <f t="shared" si="7"/>
        <v>18.36406299212598</v>
      </c>
      <c r="N62" s="36">
        <f t="shared" si="7"/>
        <v>33.245952755905506</v>
      </c>
      <c r="O62" s="36">
        <f t="shared" si="7"/>
        <v>26.721232283464563</v>
      </c>
      <c r="P62" s="36">
        <f t="shared" si="7"/>
        <v>75.72227086614173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9.5" customHeight="1">
      <c r="A63" s="2"/>
      <c r="B63" s="3"/>
      <c r="C63" s="87" t="s">
        <v>25</v>
      </c>
      <c r="D63" s="3"/>
      <c r="E63" s="3"/>
      <c r="F63" s="3"/>
      <c r="G63" s="4"/>
      <c r="H63" s="17"/>
      <c r="I63" s="3"/>
      <c r="J63" s="9">
        <v>120</v>
      </c>
      <c r="K63" s="18">
        <f t="shared" si="6"/>
        <v>104.58906445494593</v>
      </c>
      <c r="L63" s="19">
        <f t="shared" si="6"/>
        <v>58.83134875590708</v>
      </c>
      <c r="M63" s="36">
        <f t="shared" si="7"/>
        <v>24.839007874015746</v>
      </c>
      <c r="N63" s="36">
        <f t="shared" si="7"/>
        <v>39.720897637795275</v>
      </c>
      <c r="O63" s="36">
        <f t="shared" si="7"/>
        <v>31.529031496062995</v>
      </c>
      <c r="P63" s="36">
        <f t="shared" si="7"/>
        <v>90.3677901574803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ht="19.5" customHeight="1" thickBot="1">
      <c r="A64" s="2"/>
      <c r="B64" s="3"/>
      <c r="C64" s="87" t="s">
        <v>26</v>
      </c>
      <c r="D64" s="25"/>
      <c r="E64" s="25"/>
      <c r="F64" s="25"/>
      <c r="G64" s="67"/>
      <c r="H64" s="17"/>
      <c r="I64" s="3"/>
      <c r="J64" s="9">
        <v>150</v>
      </c>
      <c r="K64" s="18">
        <f t="shared" si="6"/>
        <v>130.7363305686824</v>
      </c>
      <c r="L64" s="19">
        <f t="shared" si="6"/>
        <v>73.53918594488385</v>
      </c>
      <c r="M64" s="36">
        <f t="shared" si="7"/>
        <v>34.56964566929134</v>
      </c>
      <c r="N64" s="36">
        <f t="shared" si="7"/>
        <v>49.451535433070866</v>
      </c>
      <c r="O64" s="36">
        <f t="shared" si="7"/>
        <v>38.753161417322836</v>
      </c>
      <c r="P64" s="36">
        <f t="shared" si="7"/>
        <v>112.31029645669291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ht="19.5" customHeight="1" thickBot="1">
      <c r="A65" s="2"/>
      <c r="B65" s="3"/>
      <c r="C65" s="88"/>
      <c r="D65" s="131" t="s">
        <v>12</v>
      </c>
      <c r="E65" s="131"/>
      <c r="F65" s="131" t="s">
        <v>13</v>
      </c>
      <c r="G65" s="131"/>
      <c r="H65" s="17"/>
      <c r="I65" s="3"/>
      <c r="J65" s="9">
        <v>200</v>
      </c>
      <c r="K65" s="18">
        <f t="shared" si="6"/>
        <v>174.31510742490985</v>
      </c>
      <c r="L65" s="19">
        <f t="shared" si="6"/>
        <v>98.05224792651178</v>
      </c>
      <c r="M65" s="36">
        <f t="shared" si="7"/>
        <v>50.791929133858275</v>
      </c>
      <c r="N65" s="36">
        <f t="shared" si="7"/>
        <v>65.67381889763779</v>
      </c>
      <c r="O65" s="36">
        <f t="shared" si="7"/>
        <v>50.79711023622046</v>
      </c>
      <c r="P65" s="36">
        <f t="shared" si="7"/>
        <v>148.87912362204722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ht="19.5" customHeight="1" thickBot="1">
      <c r="A66" s="2"/>
      <c r="B66" s="3"/>
      <c r="C66" s="88" t="s">
        <v>5</v>
      </c>
      <c r="D66" s="70" t="s">
        <v>21</v>
      </c>
      <c r="E66" s="71" t="s">
        <v>22</v>
      </c>
      <c r="F66" s="70" t="s">
        <v>21</v>
      </c>
      <c r="G66" s="71" t="s">
        <v>22</v>
      </c>
      <c r="H66" s="63"/>
      <c r="I66" s="3"/>
      <c r="J66" s="9">
        <v>250</v>
      </c>
      <c r="K66" s="18">
        <f t="shared" si="6"/>
        <v>217.89388428113736</v>
      </c>
      <c r="L66" s="19">
        <f t="shared" si="6"/>
        <v>122.56530990813975</v>
      </c>
      <c r="M66" s="36">
        <f t="shared" si="7"/>
        <v>67.01877952755905</v>
      </c>
      <c r="N66" s="36">
        <f t="shared" si="7"/>
        <v>81.90066929133859</v>
      </c>
      <c r="O66" s="36">
        <f t="shared" si="7"/>
        <v>62.84456692913386</v>
      </c>
      <c r="P66" s="36">
        <f t="shared" si="7"/>
        <v>185.44461574803148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ht="19.5" customHeight="1" thickBot="1">
      <c r="A67" s="2"/>
      <c r="B67" s="3"/>
      <c r="C67" s="72" t="s">
        <v>9</v>
      </c>
      <c r="D67" s="74">
        <v>1.2141</v>
      </c>
      <c r="E67" s="83">
        <v>3.0839</v>
      </c>
      <c r="F67" s="74">
        <v>1.2141</v>
      </c>
      <c r="G67" s="83">
        <v>3.0839</v>
      </c>
      <c r="H67" s="64"/>
      <c r="I67" s="3"/>
      <c r="J67" s="13">
        <v>300</v>
      </c>
      <c r="K67" s="21">
        <f t="shared" si="6"/>
        <v>261.4726611373648</v>
      </c>
      <c r="L67" s="22">
        <f t="shared" si="6"/>
        <v>147.0783718897677</v>
      </c>
      <c r="M67" s="39">
        <f t="shared" si="7"/>
        <v>83.21929133858268</v>
      </c>
      <c r="N67" s="39">
        <f t="shared" si="7"/>
        <v>98.1011811023622</v>
      </c>
      <c r="O67" s="39">
        <f t="shared" si="7"/>
        <v>74.87236220472442</v>
      </c>
      <c r="P67" s="39">
        <f t="shared" si="7"/>
        <v>221.94009212598425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ht="19.5" customHeight="1" thickBot="1">
      <c r="A68" s="2"/>
      <c r="B68" s="3"/>
      <c r="C68" s="73" t="s">
        <v>10</v>
      </c>
      <c r="D68" s="68">
        <v>43.352</v>
      </c>
      <c r="E68" s="69">
        <v>43.352</v>
      </c>
      <c r="F68" s="68">
        <v>-2.5419</v>
      </c>
      <c r="G68" s="69">
        <v>-2.5419</v>
      </c>
      <c r="H68" s="64"/>
      <c r="I68" s="3"/>
      <c r="J68" s="17" t="s">
        <v>6</v>
      </c>
      <c r="K68" s="44"/>
      <c r="L68" s="44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ht="19.5" customHeight="1" thickBot="1">
      <c r="A69" s="23"/>
      <c r="B69" s="25"/>
      <c r="C69" s="25"/>
      <c r="D69" s="25"/>
      <c r="E69" s="24"/>
      <c r="F69" s="25"/>
      <c r="G69" s="25"/>
      <c r="H69" s="25"/>
      <c r="I69" s="25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7"/>
    </row>
  </sheetData>
  <sheetProtection/>
  <mergeCells count="26">
    <mergeCell ref="D65:E65"/>
    <mergeCell ref="F65:G65"/>
    <mergeCell ref="C58:D58"/>
    <mergeCell ref="E58:F58"/>
    <mergeCell ref="C59:D59"/>
    <mergeCell ref="E59:F59"/>
    <mergeCell ref="C57:D57"/>
    <mergeCell ref="E57:F57"/>
    <mergeCell ref="C23:D23"/>
    <mergeCell ref="C24:D24"/>
    <mergeCell ref="A1:X1"/>
    <mergeCell ref="A36:X36"/>
    <mergeCell ref="C56:D56"/>
    <mergeCell ref="E56:F56"/>
    <mergeCell ref="D30:E30"/>
    <mergeCell ref="F30:G30"/>
    <mergeCell ref="K54:L54"/>
    <mergeCell ref="K2:L2"/>
    <mergeCell ref="K19:L19"/>
    <mergeCell ref="K37:L37"/>
    <mergeCell ref="C21:D21"/>
    <mergeCell ref="C22:D22"/>
    <mergeCell ref="E21:F21"/>
    <mergeCell ref="E22:F22"/>
    <mergeCell ref="E23:F23"/>
    <mergeCell ref="E24:F24"/>
  </mergeCells>
  <printOptions/>
  <pageMargins left="0.5905511811023623" right="0" top="0.5905511811023623" bottom="0" header="0.3937007874015748" footer="0.5118110236220472"/>
  <pageSetup fitToHeight="1" fitToWidth="1" horizontalDpi="600" verticalDpi="600" orientation="portrait" paperSize="9" scale="56" r:id="rId2"/>
  <headerFooter alignWithMargins="0">
    <oddHeader>&amp;LCC9XM 投写距離表&amp;R2005/06/30
オプトユニット設計部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inadachi</dc:creator>
  <cp:keywords/>
  <dc:description/>
  <cp:lastModifiedBy>Ming Jan</cp:lastModifiedBy>
  <cp:lastPrinted>2007-08-13T10:16:52Z</cp:lastPrinted>
  <dcterms:created xsi:type="dcterms:W3CDTF">2007-07-04T05:34:10Z</dcterms:created>
  <dcterms:modified xsi:type="dcterms:W3CDTF">2009-07-31T10:58:03Z</dcterms:modified>
  <cp:category/>
  <cp:version/>
  <cp:contentType/>
  <cp:contentStatus/>
</cp:coreProperties>
</file>